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9030" activeTab="1"/>
  </bookViews>
  <sheets>
    <sheet name="Rekapitulácia" sheetId="1" r:id="rId1"/>
    <sheet name="Krycí list stavby" sheetId="2" r:id="rId2"/>
    <sheet name="Kryci_list 4392" sheetId="3" r:id="rId3"/>
    <sheet name="Rekap 4392" sheetId="4" r:id="rId4"/>
    <sheet name="SO 4392" sheetId="5" r:id="rId5"/>
  </sheets>
  <definedNames>
    <definedName name="_xlnm.Print_Titles" localSheetId="3">'Rekap 4392'!$9:$9</definedName>
    <definedName name="_xlnm.Print_Titles" localSheetId="4">'SO 4392'!$8:$8</definedName>
  </definedNames>
  <calcPr calcId="144525"/>
</workbook>
</file>

<file path=xl/calcChain.xml><?xml version="1.0" encoding="utf-8"?>
<calcChain xmlns="http://schemas.openxmlformats.org/spreadsheetml/2006/main">
  <c r="J26" i="2" l="1"/>
  <c r="J28" i="2" s="1"/>
  <c r="J30" i="2"/>
  <c r="J29" i="2"/>
  <c r="I30" i="2"/>
  <c r="I29" i="2"/>
  <c r="J24" i="2"/>
  <c r="F24" i="2"/>
  <c r="J23" i="2"/>
  <c r="F23" i="2"/>
  <c r="J22" i="2"/>
  <c r="F22" i="2"/>
  <c r="J20" i="2"/>
  <c r="J18" i="2"/>
  <c r="J17" i="2"/>
  <c r="J16" i="2"/>
  <c r="F20" i="2"/>
  <c r="F18" i="2"/>
  <c r="E18" i="2"/>
  <c r="D18" i="2"/>
  <c r="F17" i="2"/>
  <c r="E17" i="2"/>
  <c r="D17" i="2"/>
  <c r="F16" i="2"/>
  <c r="E16" i="2"/>
  <c r="D16" i="2"/>
  <c r="G11" i="1"/>
  <c r="B10" i="1"/>
  <c r="G10" i="1" s="1"/>
  <c r="G9" i="1"/>
  <c r="B9" i="1"/>
  <c r="G8" i="1"/>
  <c r="F8" i="1"/>
  <c r="E8" i="1"/>
  <c r="D8" i="1"/>
  <c r="C8" i="1"/>
  <c r="B8" i="1"/>
  <c r="G7" i="1"/>
  <c r="C7" i="1"/>
  <c r="E7" i="1"/>
  <c r="J17" i="3"/>
  <c r="K7" i="1"/>
  <c r="B7" i="1"/>
  <c r="J30" i="3"/>
  <c r="I30" i="3"/>
  <c r="Z61" i="5"/>
  <c r="V58" i="5"/>
  <c r="F19" i="4" s="1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M55" i="5"/>
  <c r="L55" i="5"/>
  <c r="I55" i="5"/>
  <c r="K54" i="5"/>
  <c r="J54" i="5"/>
  <c r="S54" i="5"/>
  <c r="M54" i="5"/>
  <c r="L54" i="5"/>
  <c r="I54" i="5"/>
  <c r="K53" i="5"/>
  <c r="J53" i="5"/>
  <c r="M53" i="5"/>
  <c r="L53" i="5"/>
  <c r="I53" i="5"/>
  <c r="K52" i="5"/>
  <c r="J52" i="5"/>
  <c r="M52" i="5"/>
  <c r="L52" i="5"/>
  <c r="I52" i="5"/>
  <c r="K51" i="5"/>
  <c r="J51" i="5"/>
  <c r="M51" i="5"/>
  <c r="L51" i="5"/>
  <c r="I51" i="5"/>
  <c r="K50" i="5"/>
  <c r="J50" i="5"/>
  <c r="M50" i="5"/>
  <c r="L50" i="5"/>
  <c r="I50" i="5"/>
  <c r="K49" i="5"/>
  <c r="J49" i="5"/>
  <c r="M49" i="5"/>
  <c r="L49" i="5"/>
  <c r="I49" i="5"/>
  <c r="S43" i="5"/>
  <c r="E15" i="4" s="1"/>
  <c r="V43" i="5"/>
  <c r="F15" i="4" s="1"/>
  <c r="H43" i="5"/>
  <c r="M43" i="5"/>
  <c r="C15" i="4" s="1"/>
  <c r="I43" i="5"/>
  <c r="D15" i="4" s="1"/>
  <c r="K42" i="5"/>
  <c r="J42" i="5"/>
  <c r="M42" i="5"/>
  <c r="L42" i="5"/>
  <c r="G43" i="5" s="1"/>
  <c r="I42" i="5"/>
  <c r="K38" i="5"/>
  <c r="J38" i="5"/>
  <c r="V38" i="5"/>
  <c r="S38" i="5"/>
  <c r="S39" i="5" s="1"/>
  <c r="E14" i="4" s="1"/>
  <c r="M38" i="5"/>
  <c r="L38" i="5"/>
  <c r="I38" i="5"/>
  <c r="K37" i="5"/>
  <c r="J37" i="5"/>
  <c r="V37" i="5"/>
  <c r="M37" i="5"/>
  <c r="L37" i="5"/>
  <c r="I37" i="5"/>
  <c r="K36" i="5"/>
  <c r="J36" i="5"/>
  <c r="M36" i="5"/>
  <c r="L36" i="5"/>
  <c r="I36" i="5"/>
  <c r="K35" i="5"/>
  <c r="J35" i="5"/>
  <c r="M35" i="5"/>
  <c r="L35" i="5"/>
  <c r="I35" i="5"/>
  <c r="K34" i="5"/>
  <c r="J34" i="5"/>
  <c r="M34" i="5"/>
  <c r="L34" i="5"/>
  <c r="I34" i="5"/>
  <c r="K33" i="5"/>
  <c r="J33" i="5"/>
  <c r="M33" i="5"/>
  <c r="L33" i="5"/>
  <c r="I33" i="5"/>
  <c r="K32" i="5"/>
  <c r="J32" i="5"/>
  <c r="V32" i="5"/>
  <c r="M32" i="5"/>
  <c r="L32" i="5"/>
  <c r="I32" i="5"/>
  <c r="K31" i="5"/>
  <c r="J31" i="5"/>
  <c r="V31" i="5"/>
  <c r="M31" i="5"/>
  <c r="L31" i="5"/>
  <c r="I31" i="5"/>
  <c r="K30" i="5"/>
  <c r="J30" i="5"/>
  <c r="V30" i="5"/>
  <c r="V39" i="5" s="1"/>
  <c r="F14" i="4" s="1"/>
  <c r="M30" i="5"/>
  <c r="H39" i="5" s="1"/>
  <c r="L30" i="5"/>
  <c r="G39" i="5" s="1"/>
  <c r="I30" i="5"/>
  <c r="I39" i="5" s="1"/>
  <c r="D14" i="4" s="1"/>
  <c r="V27" i="5"/>
  <c r="F13" i="4" s="1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S27" i="5" s="1"/>
  <c r="E13" i="4" s="1"/>
  <c r="M24" i="5"/>
  <c r="H27" i="5" s="1"/>
  <c r="L24" i="5"/>
  <c r="G27" i="5" s="1"/>
  <c r="I24" i="5"/>
  <c r="I27" i="5" s="1"/>
  <c r="D13" i="4" s="1"/>
  <c r="V21" i="5"/>
  <c r="F12" i="4" s="1"/>
  <c r="K20" i="5"/>
  <c r="J20" i="5"/>
  <c r="S20" i="5"/>
  <c r="M20" i="5"/>
  <c r="L20" i="5"/>
  <c r="I20" i="5"/>
  <c r="K19" i="5"/>
  <c r="J19" i="5"/>
  <c r="S19" i="5"/>
  <c r="S21" i="5" s="1"/>
  <c r="E12" i="4" s="1"/>
  <c r="M19" i="5"/>
  <c r="H21" i="5" s="1"/>
  <c r="L19" i="5"/>
  <c r="G21" i="5" s="1"/>
  <c r="I19" i="5"/>
  <c r="I21" i="5" s="1"/>
  <c r="D12" i="4" s="1"/>
  <c r="S16" i="5"/>
  <c r="V16" i="5"/>
  <c r="K15" i="5"/>
  <c r="J15" i="5"/>
  <c r="M15" i="5"/>
  <c r="L15" i="5"/>
  <c r="I15" i="5"/>
  <c r="K14" i="5"/>
  <c r="J14" i="5"/>
  <c r="M14" i="5"/>
  <c r="L14" i="5"/>
  <c r="I14" i="5"/>
  <c r="K13" i="5"/>
  <c r="J13" i="5"/>
  <c r="M13" i="5"/>
  <c r="L13" i="5"/>
  <c r="I13" i="5"/>
  <c r="K12" i="5"/>
  <c r="J12" i="5"/>
  <c r="M12" i="5"/>
  <c r="L12" i="5"/>
  <c r="I12" i="5"/>
  <c r="K11" i="5"/>
  <c r="K61" i="5" s="1"/>
  <c r="J11" i="5"/>
  <c r="M11" i="5"/>
  <c r="L11" i="5"/>
  <c r="I11" i="5"/>
  <c r="J20" i="3"/>
  <c r="J31" i="2" l="1"/>
  <c r="L16" i="5"/>
  <c r="B11" i="4" s="1"/>
  <c r="G16" i="5"/>
  <c r="F11" i="4"/>
  <c r="L21" i="5"/>
  <c r="B12" i="4" s="1"/>
  <c r="L27" i="5"/>
  <c r="B13" i="4" s="1"/>
  <c r="M39" i="5"/>
  <c r="C14" i="4" s="1"/>
  <c r="L43" i="5"/>
  <c r="B15" i="4" s="1"/>
  <c r="V45" i="5"/>
  <c r="F16" i="4" s="1"/>
  <c r="I58" i="5"/>
  <c r="D19" i="4" s="1"/>
  <c r="H58" i="5"/>
  <c r="M58" i="5"/>
  <c r="C19" i="4" s="1"/>
  <c r="S58" i="5"/>
  <c r="E19" i="4" s="1"/>
  <c r="H60" i="5"/>
  <c r="V60" i="5"/>
  <c r="F20" i="4" s="1"/>
  <c r="I16" i="5"/>
  <c r="D11" i="4" s="1"/>
  <c r="M16" i="5"/>
  <c r="C11" i="4" s="1"/>
  <c r="H16" i="5"/>
  <c r="E11" i="4"/>
  <c r="M21" i="5"/>
  <c r="C12" i="4" s="1"/>
  <c r="M27" i="5"/>
  <c r="C13" i="4" s="1"/>
  <c r="L39" i="5"/>
  <c r="B14" i="4" s="1"/>
  <c r="S45" i="5"/>
  <c r="E16" i="4" s="1"/>
  <c r="G58" i="5"/>
  <c r="L58" i="5"/>
  <c r="B19" i="4" s="1"/>
  <c r="G60" i="5" l="1"/>
  <c r="H45" i="5"/>
  <c r="L45" i="5"/>
  <c r="M60" i="5"/>
  <c r="C20" i="4" s="1"/>
  <c r="E17" i="3" s="1"/>
  <c r="M45" i="5"/>
  <c r="C16" i="4" s="1"/>
  <c r="L60" i="5"/>
  <c r="B20" i="4" s="1"/>
  <c r="D17" i="3" s="1"/>
  <c r="L61" i="5"/>
  <c r="B22" i="4" s="1"/>
  <c r="E16" i="3"/>
  <c r="H61" i="5"/>
  <c r="G45" i="5"/>
  <c r="S60" i="5"/>
  <c r="E20" i="4" s="1"/>
  <c r="I60" i="5"/>
  <c r="D20" i="4" s="1"/>
  <c r="F17" i="3" s="1"/>
  <c r="I45" i="5"/>
  <c r="D16" i="4" s="1"/>
  <c r="F16" i="3" s="1"/>
  <c r="V61" i="5"/>
  <c r="F22" i="4" s="1"/>
  <c r="S61" i="5"/>
  <c r="E22" i="4" s="1"/>
  <c r="I61" i="5" l="1"/>
  <c r="D22" i="4" s="1"/>
  <c r="F20" i="3"/>
  <c r="J24" i="3"/>
  <c r="J23" i="3"/>
  <c r="F24" i="3"/>
  <c r="F23" i="3"/>
  <c r="F22" i="3"/>
  <c r="J22" i="3"/>
  <c r="B16" i="4"/>
  <c r="D16" i="3" s="1"/>
  <c r="G61" i="5"/>
  <c r="M61" i="5"/>
  <c r="C22" i="4" s="1"/>
  <c r="J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<sst xmlns="http://schemas.openxmlformats.org/spreadsheetml/2006/main" count="312" uniqueCount="169">
  <si>
    <t>Rekapitulácia rozpočtu</t>
  </si>
  <si>
    <t>Stavba OPLOTENIE AREÁLU MATERSKEJ ŠKOLY HAVAJ KN  6-1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</si>
  <si>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</si>
  <si>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</si>
  <si>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</si>
  <si>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</si>
  <si>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</si>
  <si>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</si>
  <si>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</si>
  <si>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</si>
  <si>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</si>
  <si>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</si>
  <si>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OPLOTENIE</t>
  </si>
  <si>
    <t>Krycí list rozpočtu</t>
  </si>
  <si>
    <t xml:space="preserve">Miesto:  </t>
  </si>
  <si>
    <t>Objekt OPLOTENIE</t>
  </si>
  <si>
    <t xml:space="preserve">Ks: </t>
  </si>
  <si>
    <t xml:space="preserve">Zákazka: </t>
  </si>
  <si>
    <t>Spracoval: Pavlušová</t>
  </si>
  <si>
    <t xml:space="preserve">Dňa </t>
  </si>
  <si>
    <t>31. 10. 2019</t>
  </si>
  <si>
    <t>Odberateľ: OBEC HAVAJ</t>
  </si>
  <si>
    <t>Projektant: ING. Peter MAGDZIAK PROPET SVIDNÍK</t>
  </si>
  <si>
    <t>Dodávateľ: VÝBEROVÉ KONANIE</t>
  </si>
  <si>
    <t xml:space="preserve">IČO: </t>
  </si>
  <si>
    <t xml:space="preserve">DIČ: </t>
  </si>
  <si>
    <t>IČO: 33109869</t>
  </si>
  <si>
    <t>DIČ: 1024715175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</si>
  <si>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</si>
  <si>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</si>
  <si>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</si>
  <si>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</si>
  <si>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</si>
  <si>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</si>
  <si>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</si>
  <si>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</si>
  <si>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</si>
  <si>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</si>
  <si>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</si>
  <si>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</si>
  <si>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</si>
  <si>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</si>
  <si>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</si>
  <si>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</si>
  <si>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</si>
  <si>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</si>
  <si>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</si>
  <si>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</si>
  <si>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</si>
  <si>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</si>
  <si>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</si>
  <si>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</si>
  <si>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</si>
  <si>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</si>
  <si>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</si>
  <si>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</si>
  <si>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</si>
  <si>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</si>
  <si>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</si>
  <si>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</si>
  <si>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</si>
  <si>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</si>
  <si>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</si>
  <si>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</si>
  <si>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31. 10. 2019</t>
  </si>
  <si>
    <t>Prehľad rozpočtových nákladov</t>
  </si>
  <si>
    <t>Práce HSV</t>
  </si>
  <si>
    <t>ZEMNÉ PRÁCE</t>
  </si>
  <si>
    <t>ZÁKLADY</t>
  </si>
  <si>
    <t>ZVISLÉ KONŠTRUKCIE</t>
  </si>
  <si>
    <t>OSTATNÉ PRÁCE</t>
  </si>
  <si>
    <t>PRESUNY HMÔT</t>
  </si>
  <si>
    <t>Práce PSV</t>
  </si>
  <si>
    <t>KOVOVÉ DOPLNKOVÉ KONŠTRUKCIE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</si>
  <si>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</si>
  <si>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</si>
  <si>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</si>
  <si>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</si>
  <si>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</si>
  <si>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</si>
  <si>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</si>
  <si>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</si>
  <si>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</si>
  <si>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</si>
  <si>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</si>
  <si>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</si>
  <si>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Pavlušová</t>
  </si>
  <si>
    <t xml:space="preserve">Dátum: </t>
  </si>
  <si>
    <t>Zákazka OPLOTENIE AREÁLU MATERSKEJ ŠKOLY HAVAJ KN  6-1</t>
  </si>
  <si>
    <t xml:space="preserve">  1/A 1</t>
  </si>
  <si>
    <t xml:space="preserve"> 133201211</t>
  </si>
  <si>
    <t>Výkop nezapaženej šachty do 100 m3 v hornine triedy 3</t>
  </si>
  <si>
    <t>m3</t>
  </si>
  <si>
    <t xml:space="preserve"> 133201219</t>
  </si>
  <si>
    <t>Príplatok za lepivosť horniny triedy 3</t>
  </si>
  <si>
    <t xml:space="preserve"> 181101102</t>
  </si>
  <si>
    <t>Úprava pláne v zárezoch v hornine 1-4 so zhutnením</t>
  </si>
  <si>
    <t>m2</t>
  </si>
  <si>
    <t xml:space="preserve"> 162301102</t>
  </si>
  <si>
    <t>Vodorovné premiestnenie výkopku tr.1-4, do 1000 m</t>
  </si>
  <si>
    <t xml:space="preserve"> 171101102</t>
  </si>
  <si>
    <t>Uloženie sypaniny súdržnej horniny s mierou zhutnenia na 96 % podľa Proctor-Standard</t>
  </si>
  <si>
    <t xml:space="preserve"> 11/A 1</t>
  </si>
  <si>
    <t xml:space="preserve"> 275313611</t>
  </si>
  <si>
    <t>Betón základových pätiek, prostý tr.C 16/20</t>
  </si>
  <si>
    <t xml:space="preserve">  2/A 1</t>
  </si>
  <si>
    <t xml:space="preserve"> 271571111</t>
  </si>
  <si>
    <t>Vankúše zhutnené pod základy zo štrkopiesku</t>
  </si>
  <si>
    <t xml:space="preserve"> 15/A 4</t>
  </si>
  <si>
    <t xml:space="preserve"> 338171121</t>
  </si>
  <si>
    <t>Osadenie stĺpika oceľového plotového do výšky 2.60m zaliatim cem.mal.</t>
  </si>
  <si>
    <t>kus</t>
  </si>
  <si>
    <t>S/S50</t>
  </si>
  <si>
    <t xml:space="preserve"> 5534636105</t>
  </si>
  <si>
    <t>Stlpik 60x40x2mm Zn+PVC dl. 2200mm</t>
  </si>
  <si>
    <t xml:space="preserve">KS   </t>
  </si>
  <si>
    <t xml:space="preserve"> 5534636106</t>
  </si>
  <si>
    <t>Kotviace prvky pre stlpik</t>
  </si>
  <si>
    <t>767/B 1</t>
  </si>
  <si>
    <t xml:space="preserve"> 767920840</t>
  </si>
  <si>
    <t>Demontáž vrát  na oplotenie s plochou jednotlivo nad 6 do 10 m2,  -0,28500t</t>
  </si>
  <si>
    <t xml:space="preserve"> 13/B 1</t>
  </si>
  <si>
    <t xml:space="preserve"> 961043111</t>
  </si>
  <si>
    <t>Búranie základov z betónu prostého alebo preloženého kameňom,  -2,20000t</t>
  </si>
  <si>
    <t xml:space="preserve"> 767914830</t>
  </si>
  <si>
    <t>Demontáž oplotenia rámového na oceľové stĺpiky, výšky nad 1 do 2 m,  -0,00900t</t>
  </si>
  <si>
    <t>m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</si>
  <si>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</si>
  <si>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</si>
  <si>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</si>
  <si>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</si>
  <si>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</si>
  <si>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</si>
  <si>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</si>
  <si>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979089002</t>
  </si>
  <si>
    <t>Poplatok za skládku odpadov zo stavieb a demolácií - betón, tehly, obkladačky, dlaždice, keramika kategórie "O" - ostatné 17 01 ..</t>
  </si>
  <si>
    <t xml:space="preserve"> 767920810</t>
  </si>
  <si>
    <t>Demontáž  vrátok na oplotenie s plochou jednotlivo do 2m2,  -0,19200t</t>
  </si>
  <si>
    <t xml:space="preserve"> 767996803</t>
  </si>
  <si>
    <t>Demontáž podmurovky z plechu s hmotnosťou jednotlivých dielov konšt. nad 100 do 250 kg,  -0,00100t</t>
  </si>
  <si>
    <t>kg</t>
  </si>
  <si>
    <t xml:space="preserve"> 998151111</t>
  </si>
  <si>
    <t>Presun hmôt pre obj.8152, 8153,8159,zvislá nosná konštr.z tehál,tvárnic,blokov výšky do 10 m</t>
  </si>
  <si>
    <t>767/A 3</t>
  </si>
  <si>
    <t xml:space="preserve"> 7679111402</t>
  </si>
  <si>
    <t>Montáž oplotenia zo zváraných plotových panelov roz. 2500x1230 mm</t>
  </si>
  <si>
    <t>ks</t>
  </si>
  <si>
    <t xml:space="preserve"> 7679111403</t>
  </si>
  <si>
    <t>Montáž podhrabovej dosky 2450x300x50 mm</t>
  </si>
  <si>
    <t xml:space="preserve"> 767920210</t>
  </si>
  <si>
    <t>Montáž vrát a vrátok k oploteniu osadzovaných na stĺpiky oceľové, s plochou jednotlivo do 2 m2</t>
  </si>
  <si>
    <t xml:space="preserve"> 767920240</t>
  </si>
  <si>
    <t>Montáž vrát a vrátok k oploteniu osadzovaných na stĺpiky oceľové, s plochou jednotlivo nad 6 do 8 m2</t>
  </si>
  <si>
    <t xml:space="preserve"> 998767201</t>
  </si>
  <si>
    <t>Presun hmôt pre kovové stavebné doplnkové konštrukcie v objektoch výšky do 6 m</t>
  </si>
  <si>
    <t xml:space="preserve"> %</t>
  </si>
  <si>
    <t xml:space="preserve"> 55346361024</t>
  </si>
  <si>
    <t>Zváraný panel ( pletivo) 2500x1230mm</t>
  </si>
  <si>
    <t xml:space="preserve"> 5534636102</t>
  </si>
  <si>
    <t>Podhrabová doska 2450x300x50mm</t>
  </si>
  <si>
    <t xml:space="preserve"> 5534636103</t>
  </si>
  <si>
    <t>Dvojkrídlová brána 3D 4000x1530mm</t>
  </si>
  <si>
    <t xml:space="preserve"> 5534636104</t>
  </si>
  <si>
    <t>Branka 3D 1000x1530 mm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</si>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</sst>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3"/>
      <c r="B3" s="3"/>
      <c r="C3" s="3"/>
      <c r="D3" s="3"/>
      <c r="E3" s="3"/>
      <c r="F3" s="8" t="s">
        <v>3</v>
      </c>
      <c r="G3" s="8" t="s">
        <v>4</v>
      </c>
    </row>
    <row r="4" spans="1:26" x14ac:dyDescent="0.25">
      <c r="A4" s="6" t="s">
        <v>1</v>
      </c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72" t="s">
        <v>12</v>
      </c>
      <c r="B7" s="79">
        <f>'SO 4392'!I61-Rekapitulácia!D7</f>
        <v>0</v>
      </c>
      <c r="C7" s="79">
        <f>'Kryci_list 4392'!J26</f>
        <v>0</v>
      </c>
      <c r="D7" s="79">
        <v>0</v>
      </c>
      <c r="E7" s="79">
        <f>'Kryci_list 4392'!J17</f>
        <v>0</v>
      </c>
      <c r="F7" s="79">
        <v>0</v>
      </c>
      <c r="G7" s="79">
        <f>B7+C7+D7+E7+F7</f>
        <v>0</v>
      </c>
      <c r="K7">
        <f>'SO 4392'!K61</f>
        <v>0</v>
      </c>
      <c r="Q7">
        <v>30.126000000000001</v>
      </c>
    </row>
    <row r="8" spans="1:26" x14ac:dyDescent="0.25">
      <c r="A8" s="195" t="s">
        <v>164</v>
      </c>
      <c r="B8" s="196">
        <f>SUM(B7:B7)</f>
        <v>0</v>
      </c>
      <c r="C8" s="196">
        <f>SUM(C7:C7)</f>
        <v>0</v>
      </c>
      <c r="D8" s="196">
        <f>SUM(D7:D7)</f>
        <v>0</v>
      </c>
      <c r="E8" s="196">
        <f>SUM(E7:E7)</f>
        <v>0</v>
      </c>
      <c r="F8" s="196">
        <f>SUM(F7:F7)</f>
        <v>0</v>
      </c>
      <c r="G8" s="196">
        <f>SUM(G7:G7)-SUM(Z7:Z7)</f>
        <v>0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x14ac:dyDescent="0.25">
      <c r="A9" s="193" t="s">
        <v>165</v>
      </c>
      <c r="B9" s="194">
        <f>G8-SUM(Rekapitulácia!K7:'Rekapitulácia'!K7)*1</f>
        <v>0</v>
      </c>
      <c r="C9" s="194"/>
      <c r="D9" s="194"/>
      <c r="E9" s="194"/>
      <c r="F9" s="194"/>
      <c r="G9" s="194">
        <f>ROUND(((ROUND(B9,2)*20)/100),2)*1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5" t="s">
        <v>166</v>
      </c>
      <c r="B10" s="191">
        <f>(G8-B9)</f>
        <v>0</v>
      </c>
      <c r="C10" s="191"/>
      <c r="D10" s="191"/>
      <c r="E10" s="191"/>
      <c r="F10" s="191"/>
      <c r="G10" s="191">
        <f>ROUND(((ROUND(B10,2)*0)/100),2)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5" t="s">
        <v>167</v>
      </c>
      <c r="B11" s="191"/>
      <c r="C11" s="191"/>
      <c r="D11" s="191"/>
      <c r="E11" s="191"/>
      <c r="F11" s="191"/>
      <c r="G11" s="191">
        <f>SUM(G8:G10)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1"/>
      <c r="B12" s="192"/>
      <c r="C12" s="192"/>
      <c r="D12" s="192"/>
      <c r="E12" s="192"/>
      <c r="F12" s="192"/>
      <c r="G12" s="192"/>
    </row>
    <row r="13" spans="1:26" x14ac:dyDescent="0.25">
      <c r="A13" s="11"/>
      <c r="B13" s="192"/>
      <c r="C13" s="192"/>
      <c r="D13" s="192"/>
      <c r="E13" s="192"/>
      <c r="F13" s="192"/>
      <c r="G13" s="192"/>
    </row>
    <row r="14" spans="1:26" x14ac:dyDescent="0.25">
      <c r="A14" s="11"/>
      <c r="B14" s="192"/>
      <c r="C14" s="192"/>
      <c r="D14" s="192"/>
      <c r="E14" s="192"/>
      <c r="F14" s="192"/>
      <c r="G14" s="192"/>
    </row>
    <row r="15" spans="1:26" x14ac:dyDescent="0.25">
      <c r="A15" s="11"/>
      <c r="B15" s="192"/>
      <c r="C15" s="192"/>
      <c r="D15" s="192"/>
      <c r="E15" s="192"/>
      <c r="F15" s="192"/>
      <c r="G15" s="192"/>
    </row>
    <row r="16" spans="1:26" x14ac:dyDescent="0.25">
      <c r="A16" s="11"/>
      <c r="B16" s="192"/>
      <c r="C16" s="192"/>
      <c r="D16" s="192"/>
      <c r="E16" s="192"/>
      <c r="F16" s="192"/>
      <c r="G16" s="192"/>
    </row>
    <row r="17" spans="1:7" x14ac:dyDescent="0.25">
      <c r="A17" s="11"/>
      <c r="B17" s="192"/>
      <c r="C17" s="192"/>
      <c r="D17" s="192"/>
      <c r="E17" s="192"/>
      <c r="F17" s="192"/>
      <c r="G17" s="192"/>
    </row>
    <row r="18" spans="1:7" x14ac:dyDescent="0.25">
      <c r="A18" s="11"/>
      <c r="B18" s="192"/>
      <c r="C18" s="192"/>
      <c r="D18" s="192"/>
      <c r="E18" s="192"/>
      <c r="F18" s="192"/>
      <c r="G18" s="192"/>
    </row>
    <row r="19" spans="1:7" x14ac:dyDescent="0.25">
      <c r="A19" s="11"/>
      <c r="B19" s="192"/>
      <c r="C19" s="192"/>
      <c r="D19" s="192"/>
      <c r="E19" s="192"/>
      <c r="F19" s="192"/>
      <c r="G19" s="192"/>
    </row>
    <row r="20" spans="1:7" x14ac:dyDescent="0.25">
      <c r="A20" s="11"/>
      <c r="B20" s="192"/>
      <c r="C20" s="192"/>
      <c r="D20" s="192"/>
      <c r="E20" s="192"/>
      <c r="F20" s="192"/>
      <c r="G20" s="192"/>
    </row>
    <row r="21" spans="1:7" x14ac:dyDescent="0.25">
      <c r="A21" s="11"/>
      <c r="B21" s="192"/>
      <c r="C21" s="192"/>
      <c r="D21" s="192"/>
      <c r="E21" s="192"/>
      <c r="F21" s="192"/>
      <c r="G21" s="192"/>
    </row>
    <row r="22" spans="1:7" x14ac:dyDescent="0.25">
      <c r="A22" s="11"/>
      <c r="B22" s="192"/>
      <c r="C22" s="192"/>
      <c r="D22" s="192"/>
      <c r="E22" s="192"/>
      <c r="F22" s="192"/>
      <c r="G22" s="192"/>
    </row>
    <row r="23" spans="1:7" x14ac:dyDescent="0.25">
      <c r="A23" s="11"/>
      <c r="B23" s="192"/>
      <c r="C23" s="192"/>
      <c r="D23" s="192"/>
      <c r="E23" s="192"/>
      <c r="F23" s="192"/>
      <c r="G23" s="192"/>
    </row>
    <row r="24" spans="1:7" x14ac:dyDescent="0.25">
      <c r="A24" s="11"/>
      <c r="B24" s="192"/>
      <c r="C24" s="192"/>
      <c r="D24" s="192"/>
      <c r="E24" s="192"/>
      <c r="F24" s="192"/>
      <c r="G24" s="192"/>
    </row>
    <row r="25" spans="1:7" x14ac:dyDescent="0.25">
      <c r="A25" s="11"/>
      <c r="B25" s="192"/>
      <c r="C25" s="192"/>
      <c r="D25" s="192"/>
      <c r="E25" s="192"/>
      <c r="F25" s="192"/>
      <c r="G25" s="192"/>
    </row>
    <row r="26" spans="1:7" x14ac:dyDescent="0.25">
      <c r="A26" s="11"/>
      <c r="B26" s="192"/>
      <c r="C26" s="192"/>
      <c r="D26" s="192"/>
      <c r="E26" s="192"/>
      <c r="F26" s="192"/>
      <c r="G26" s="192"/>
    </row>
    <row r="27" spans="1:7" x14ac:dyDescent="0.25">
      <c r="A27" s="11"/>
      <c r="B27" s="192"/>
      <c r="C27" s="192"/>
      <c r="D27" s="192"/>
      <c r="E27" s="192"/>
      <c r="F27" s="192"/>
      <c r="G27" s="192"/>
    </row>
    <row r="28" spans="1:7" x14ac:dyDescent="0.25">
      <c r="A28" s="11"/>
      <c r="B28" s="192"/>
      <c r="C28" s="192"/>
      <c r="D28" s="192"/>
      <c r="E28" s="192"/>
      <c r="F28" s="192"/>
      <c r="G28" s="192"/>
    </row>
    <row r="29" spans="1:7" x14ac:dyDescent="0.25">
      <c r="A29" s="11"/>
      <c r="B29" s="192"/>
      <c r="C29" s="192"/>
      <c r="D29" s="192"/>
      <c r="E29" s="192"/>
      <c r="F29" s="192"/>
      <c r="G29" s="192"/>
    </row>
    <row r="30" spans="1:7" x14ac:dyDescent="0.25">
      <c r="A30" s="11"/>
      <c r="B30" s="192"/>
      <c r="C30" s="192"/>
      <c r="D30" s="192"/>
      <c r="E30" s="192"/>
      <c r="F30" s="192"/>
      <c r="G30" s="192"/>
    </row>
    <row r="31" spans="1:7" x14ac:dyDescent="0.25">
      <c r="A31" s="11"/>
      <c r="B31" s="192"/>
      <c r="C31" s="192"/>
      <c r="D31" s="192"/>
      <c r="E31" s="192"/>
      <c r="F31" s="192"/>
      <c r="G31" s="192"/>
    </row>
    <row r="32" spans="1:7" x14ac:dyDescent="0.25">
      <c r="A32" s="11"/>
      <c r="B32" s="192"/>
      <c r="C32" s="192"/>
      <c r="D32" s="192"/>
      <c r="E32" s="192"/>
      <c r="F32" s="192"/>
      <c r="G32" s="192"/>
    </row>
    <row r="33" spans="1:7" x14ac:dyDescent="0.25">
      <c r="A33" s="11"/>
      <c r="B33" s="192"/>
      <c r="C33" s="192"/>
      <c r="D33" s="192"/>
      <c r="E33" s="192"/>
      <c r="F33" s="192"/>
      <c r="G33" s="192"/>
    </row>
    <row r="34" spans="1:7" x14ac:dyDescent="0.25">
      <c r="A34" s="1"/>
      <c r="B34" s="154"/>
      <c r="C34" s="154"/>
      <c r="D34" s="154"/>
      <c r="E34" s="154"/>
      <c r="F34" s="154"/>
      <c r="G34" s="154"/>
    </row>
    <row r="35" spans="1:7" x14ac:dyDescent="0.25">
      <c r="A35" s="1"/>
      <c r="B35" s="154"/>
      <c r="C35" s="154"/>
      <c r="D35" s="154"/>
      <c r="E35" s="154"/>
      <c r="F35" s="154"/>
      <c r="G35" s="154"/>
    </row>
    <row r="36" spans="1:7" x14ac:dyDescent="0.25">
      <c r="A36" s="1"/>
      <c r="B36" s="154"/>
      <c r="C36" s="154"/>
      <c r="D36" s="154"/>
      <c r="E36" s="154"/>
      <c r="F36" s="154"/>
      <c r="G36" s="154"/>
    </row>
    <row r="37" spans="1:7" x14ac:dyDescent="0.25">
      <c r="A37" s="1"/>
      <c r="B37" s="154"/>
      <c r="C37" s="154"/>
      <c r="D37" s="154"/>
      <c r="E37" s="154"/>
      <c r="F37" s="154"/>
      <c r="G37" s="154"/>
    </row>
    <row r="38" spans="1:7" x14ac:dyDescent="0.25">
      <c r="A38" s="1"/>
      <c r="B38" s="154"/>
      <c r="C38" s="154"/>
      <c r="D38" s="154"/>
      <c r="E38" s="154"/>
      <c r="F38" s="154"/>
      <c r="G38" s="154"/>
    </row>
    <row r="39" spans="1:7" x14ac:dyDescent="0.25">
      <c r="A39" s="1"/>
      <c r="B39" s="154"/>
      <c r="C39" s="154"/>
      <c r="D39" s="154"/>
      <c r="E39" s="154"/>
      <c r="F39" s="154"/>
      <c r="G39" s="154"/>
    </row>
    <row r="40" spans="1:7" x14ac:dyDescent="0.25">
      <c r="A40" s="1"/>
      <c r="B40" s="154"/>
      <c r="C40" s="154"/>
      <c r="D40" s="154"/>
      <c r="E40" s="154"/>
      <c r="F40" s="154"/>
      <c r="G40" s="154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190"/>
      <c r="C51" s="190"/>
      <c r="D51" s="190"/>
      <c r="E51" s="190"/>
      <c r="F51" s="190"/>
      <c r="G51" s="190"/>
    </row>
    <row r="52" spans="1:7" x14ac:dyDescent="0.25">
      <c r="B52" s="190"/>
      <c r="C52" s="190"/>
      <c r="D52" s="190"/>
      <c r="E52" s="190"/>
      <c r="F52" s="190"/>
      <c r="G52" s="190"/>
    </row>
    <row r="53" spans="1:7" x14ac:dyDescent="0.25">
      <c r="B53" s="190"/>
      <c r="C53" s="190"/>
      <c r="D53" s="190"/>
      <c r="E53" s="190"/>
      <c r="F53" s="190"/>
      <c r="G53" s="190"/>
    </row>
    <row r="54" spans="1:7" x14ac:dyDescent="0.25">
      <c r="B54" s="190"/>
      <c r="C54" s="190"/>
      <c r="D54" s="190"/>
      <c r="E54" s="190"/>
      <c r="F54" s="190"/>
      <c r="G54" s="190"/>
    </row>
    <row r="55" spans="1:7" x14ac:dyDescent="0.25">
      <c r="B55" s="190"/>
      <c r="C55" s="190"/>
      <c r="D55" s="190"/>
      <c r="E55" s="190"/>
      <c r="F55" s="190"/>
      <c r="G55" s="190"/>
    </row>
    <row r="56" spans="1:7" x14ac:dyDescent="0.25">
      <c r="B56" s="190"/>
      <c r="C56" s="190"/>
      <c r="D56" s="190"/>
      <c r="E56" s="190"/>
      <c r="F56" s="190"/>
      <c r="G56" s="190"/>
    </row>
    <row r="57" spans="1:7" x14ac:dyDescent="0.25">
      <c r="B57" s="190"/>
      <c r="C57" s="190"/>
      <c r="D57" s="190"/>
      <c r="E57" s="190"/>
      <c r="F57" s="190"/>
      <c r="G57" s="190"/>
    </row>
    <row r="58" spans="1:7" x14ac:dyDescent="0.25">
      <c r="B58" s="190"/>
      <c r="C58" s="190"/>
      <c r="D58" s="190"/>
      <c r="E58" s="190"/>
      <c r="F58" s="190"/>
      <c r="G58" s="190"/>
    </row>
    <row r="59" spans="1:7" x14ac:dyDescent="0.25">
      <c r="B59" s="190"/>
      <c r="C59" s="190"/>
      <c r="D59" s="190"/>
      <c r="E59" s="190"/>
      <c r="F59" s="190"/>
      <c r="G59" s="190"/>
    </row>
    <row r="60" spans="1:7" x14ac:dyDescent="0.25">
      <c r="B60" s="190"/>
      <c r="C60" s="190"/>
      <c r="D60" s="190"/>
      <c r="E60" s="190"/>
      <c r="F60" s="190"/>
      <c r="G60" s="190"/>
    </row>
    <row r="61" spans="1:7" x14ac:dyDescent="0.25">
      <c r="B61" s="190"/>
      <c r="C61" s="190"/>
      <c r="D61" s="190"/>
      <c r="E61" s="190"/>
      <c r="F61" s="190"/>
      <c r="G61" s="190"/>
    </row>
    <row r="62" spans="1:7" x14ac:dyDescent="0.25">
      <c r="B62" s="190"/>
      <c r="C62" s="190"/>
      <c r="D62" s="190"/>
      <c r="E62" s="190"/>
      <c r="F62" s="190"/>
      <c r="G62" s="190"/>
    </row>
    <row r="63" spans="1:7" x14ac:dyDescent="0.25">
      <c r="B63" s="190"/>
      <c r="C63" s="190"/>
      <c r="D63" s="190"/>
      <c r="E63" s="190"/>
      <c r="F63" s="190"/>
      <c r="G63" s="190"/>
    </row>
    <row r="64" spans="1:7" x14ac:dyDescent="0.25">
      <c r="B64" s="190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/>
      <c r="C67" s="190"/>
      <c r="D67" s="190"/>
      <c r="E67" s="190"/>
      <c r="F67" s="190"/>
      <c r="G67" s="190"/>
    </row>
    <row r="68" spans="2:7" x14ac:dyDescent="0.25">
      <c r="B68" s="190"/>
      <c r="C68" s="190"/>
      <c r="D68" s="190"/>
      <c r="E68" s="190"/>
      <c r="F68" s="190"/>
      <c r="G68" s="190"/>
    </row>
    <row r="69" spans="2:7" x14ac:dyDescent="0.25">
      <c r="B69" s="190"/>
      <c r="C69" s="190"/>
      <c r="D69" s="190"/>
      <c r="E69" s="190"/>
      <c r="F69" s="190"/>
      <c r="G69" s="190"/>
    </row>
    <row r="70" spans="2:7" x14ac:dyDescent="0.25">
      <c r="B70" s="190"/>
      <c r="C70" s="190"/>
      <c r="D70" s="190"/>
      <c r="E70" s="190"/>
      <c r="F70" s="190"/>
      <c r="G70" s="190"/>
    </row>
    <row r="71" spans="2:7" x14ac:dyDescent="0.25">
      <c r="B71" s="190"/>
      <c r="C71" s="190"/>
      <c r="D71" s="190"/>
      <c r="E71" s="190"/>
      <c r="F71" s="190"/>
      <c r="G71" s="190"/>
    </row>
    <row r="72" spans="2:7" x14ac:dyDescent="0.25">
      <c r="B72" s="190"/>
      <c r="C72" s="190"/>
      <c r="D72" s="190"/>
      <c r="E72" s="190"/>
      <c r="F72" s="190"/>
      <c r="G72" s="190"/>
    </row>
    <row r="73" spans="2:7" x14ac:dyDescent="0.25">
      <c r="B73" s="190"/>
      <c r="C73" s="190"/>
      <c r="D73" s="190"/>
      <c r="E73" s="190"/>
      <c r="F73" s="190"/>
      <c r="G73" s="190"/>
    </row>
    <row r="74" spans="2:7" x14ac:dyDescent="0.25">
      <c r="B74" s="190"/>
      <c r="C74" s="190"/>
      <c r="D74" s="190"/>
      <c r="E74" s="190"/>
      <c r="F74" s="190"/>
      <c r="G74" s="190"/>
    </row>
    <row r="75" spans="2:7" x14ac:dyDescent="0.25">
      <c r="B75" s="190"/>
      <c r="C75" s="190"/>
      <c r="D75" s="190"/>
      <c r="E75" s="190"/>
      <c r="F75" s="190"/>
      <c r="G75" s="190"/>
    </row>
    <row r="76" spans="2:7" x14ac:dyDescent="0.25">
      <c r="B76" s="190"/>
      <c r="C76" s="190"/>
      <c r="D76" s="190"/>
      <c r="E76" s="190"/>
      <c r="F76" s="190"/>
      <c r="G76" s="190"/>
    </row>
    <row r="77" spans="2:7" x14ac:dyDescent="0.25">
      <c r="B77" s="190"/>
      <c r="C77" s="190"/>
      <c r="D77" s="190"/>
      <c r="E77" s="190"/>
      <c r="F77" s="190"/>
      <c r="G77" s="190"/>
    </row>
    <row r="78" spans="2:7" x14ac:dyDescent="0.25">
      <c r="B78" s="190"/>
      <c r="C78" s="190"/>
      <c r="D78" s="190"/>
      <c r="E78" s="190"/>
      <c r="F78" s="190"/>
      <c r="G78" s="190"/>
    </row>
    <row r="79" spans="2:7" x14ac:dyDescent="0.25">
      <c r="B79" s="190"/>
      <c r="C79" s="190"/>
      <c r="D79" s="190"/>
      <c r="E79" s="190"/>
      <c r="F79" s="190"/>
      <c r="G79" s="190"/>
    </row>
    <row r="80" spans="2:7" x14ac:dyDescent="0.25">
      <c r="B80" s="190"/>
      <c r="C80" s="190"/>
      <c r="D80" s="190"/>
      <c r="E80" s="190"/>
      <c r="F80" s="190"/>
      <c r="G80" s="190"/>
    </row>
    <row r="81" spans="2:7" x14ac:dyDescent="0.25">
      <c r="B81" s="190"/>
      <c r="C81" s="190"/>
      <c r="D81" s="190"/>
      <c r="E81" s="190"/>
      <c r="F81" s="190"/>
      <c r="G81" s="190"/>
    </row>
    <row r="82" spans="2:7" x14ac:dyDescent="0.25">
      <c r="B82" s="190"/>
      <c r="C82" s="190"/>
      <c r="D82" s="190"/>
      <c r="E82" s="190"/>
      <c r="F82" s="190"/>
      <c r="G82" s="190"/>
    </row>
    <row r="83" spans="2:7" x14ac:dyDescent="0.25">
      <c r="B83" s="190"/>
      <c r="C83" s="190"/>
      <c r="D83" s="190"/>
      <c r="E83" s="190"/>
      <c r="F83" s="190"/>
      <c r="G83" s="190"/>
    </row>
    <row r="84" spans="2:7" x14ac:dyDescent="0.25">
      <c r="B84" s="190"/>
      <c r="C84" s="190"/>
      <c r="D84" s="190"/>
      <c r="E84" s="190"/>
      <c r="F84" s="190"/>
      <c r="G84" s="190"/>
    </row>
    <row r="85" spans="2:7" x14ac:dyDescent="0.25">
      <c r="B85" s="190"/>
      <c r="C85" s="190"/>
      <c r="D85" s="190"/>
      <c r="E85" s="190"/>
      <c r="F85" s="190"/>
      <c r="G85" s="190"/>
    </row>
    <row r="86" spans="2:7" x14ac:dyDescent="0.25">
      <c r="B86" s="190"/>
      <c r="C86" s="190"/>
      <c r="D86" s="190"/>
      <c r="E86" s="190"/>
      <c r="F86" s="190"/>
      <c r="G86" s="190"/>
    </row>
    <row r="87" spans="2:7" x14ac:dyDescent="0.25">
      <c r="B87" s="190"/>
      <c r="C87" s="190"/>
      <c r="D87" s="190"/>
      <c r="E87" s="190"/>
      <c r="F87" s="190"/>
      <c r="G87" s="190"/>
    </row>
    <row r="88" spans="2:7" x14ac:dyDescent="0.25">
      <c r="B88" s="190"/>
      <c r="C88" s="190"/>
      <c r="D88" s="190"/>
      <c r="E88" s="190"/>
      <c r="F88" s="190"/>
      <c r="G88" s="190"/>
    </row>
    <row r="89" spans="2:7" x14ac:dyDescent="0.25">
      <c r="B89" s="190"/>
      <c r="C89" s="190"/>
      <c r="D89" s="190"/>
      <c r="E89" s="190"/>
      <c r="F89" s="190"/>
      <c r="G89" s="190"/>
    </row>
    <row r="90" spans="2:7" x14ac:dyDescent="0.25">
      <c r="B90" s="190"/>
      <c r="C90" s="190"/>
      <c r="D90" s="190"/>
      <c r="E90" s="190"/>
      <c r="F90" s="190"/>
      <c r="G90" s="190"/>
    </row>
    <row r="91" spans="2:7" x14ac:dyDescent="0.25">
      <c r="B91" s="190"/>
      <c r="C91" s="190"/>
      <c r="D91" s="190"/>
      <c r="E91" s="190"/>
      <c r="F91" s="190"/>
      <c r="G91" s="190"/>
    </row>
    <row r="92" spans="2:7" x14ac:dyDescent="0.25">
      <c r="B92" s="190"/>
      <c r="C92" s="190"/>
      <c r="D92" s="190"/>
      <c r="E92" s="190"/>
      <c r="F92" s="190"/>
      <c r="G92" s="190"/>
    </row>
    <row r="93" spans="2:7" x14ac:dyDescent="0.25">
      <c r="B93" s="190"/>
      <c r="C93" s="190"/>
      <c r="D93" s="190"/>
      <c r="E93" s="190"/>
      <c r="F93" s="190"/>
      <c r="G93" s="190"/>
    </row>
    <row r="94" spans="2:7" x14ac:dyDescent="0.25">
      <c r="B94" s="190"/>
      <c r="C94" s="190"/>
      <c r="D94" s="190"/>
      <c r="E94" s="190"/>
      <c r="F94" s="190"/>
      <c r="G94" s="190"/>
    </row>
    <row r="95" spans="2:7" x14ac:dyDescent="0.25">
      <c r="B95" s="190"/>
      <c r="C95" s="190"/>
      <c r="D95" s="190"/>
      <c r="E95" s="190"/>
      <c r="F95" s="190"/>
      <c r="G95" s="190"/>
    </row>
    <row r="96" spans="2:7" x14ac:dyDescent="0.25">
      <c r="B96" s="190"/>
      <c r="C96" s="190"/>
      <c r="D96" s="190"/>
      <c r="E96" s="190"/>
      <c r="F96" s="190"/>
      <c r="G96" s="190"/>
    </row>
    <row r="97" spans="2:7" x14ac:dyDescent="0.25">
      <c r="B97" s="190"/>
      <c r="C97" s="190"/>
      <c r="D97" s="190"/>
      <c r="E97" s="190"/>
      <c r="F97" s="190"/>
      <c r="G97" s="190"/>
    </row>
    <row r="98" spans="2:7" x14ac:dyDescent="0.25">
      <c r="B98" s="190"/>
      <c r="C98" s="190"/>
      <c r="D98" s="190"/>
      <c r="E98" s="190"/>
      <c r="F98" s="190"/>
      <c r="G98" s="190"/>
    </row>
    <row r="99" spans="2:7" x14ac:dyDescent="0.25">
      <c r="B99" s="190"/>
      <c r="C99" s="190"/>
      <c r="D99" s="190"/>
      <c r="E99" s="190"/>
      <c r="F99" s="190"/>
      <c r="G99" s="190"/>
    </row>
    <row r="100" spans="2:7" x14ac:dyDescent="0.25">
      <c r="B100" s="190"/>
      <c r="C100" s="190"/>
      <c r="D100" s="190"/>
      <c r="E100" s="190"/>
      <c r="F100" s="190"/>
      <c r="G100" s="190"/>
    </row>
    <row r="101" spans="2:7" x14ac:dyDescent="0.25">
      <c r="B101" s="190"/>
      <c r="C101" s="190"/>
      <c r="D101" s="190"/>
      <c r="E101" s="190"/>
      <c r="F101" s="190"/>
      <c r="G101" s="190"/>
    </row>
    <row r="102" spans="2:7" x14ac:dyDescent="0.25">
      <c r="B102" s="190"/>
      <c r="C102" s="190"/>
      <c r="D102" s="190"/>
      <c r="E102" s="190"/>
      <c r="F102" s="190"/>
      <c r="G102" s="190"/>
    </row>
    <row r="103" spans="2:7" x14ac:dyDescent="0.25">
      <c r="B103" s="190"/>
      <c r="C103" s="190"/>
      <c r="D103" s="190"/>
      <c r="E103" s="190"/>
      <c r="F103" s="190"/>
      <c r="G103" s="190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168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197" t="s">
        <v>1</v>
      </c>
      <c r="C2" s="198"/>
      <c r="D2" s="198"/>
      <c r="E2" s="198"/>
      <c r="F2" s="198"/>
      <c r="G2" s="198"/>
      <c r="H2" s="198"/>
      <c r="I2" s="198"/>
      <c r="J2" s="199"/>
    </row>
    <row r="3" spans="1:23" ht="18" customHeight="1" x14ac:dyDescent="0.25">
      <c r="A3" s="12"/>
      <c r="B3" s="23"/>
      <c r="C3" s="20"/>
      <c r="D3" s="17"/>
      <c r="E3" s="17"/>
      <c r="F3" s="17"/>
      <c r="G3" s="17"/>
      <c r="H3" s="17"/>
      <c r="I3" s="41" t="s">
        <v>14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16</v>
      </c>
      <c r="J4" s="31"/>
    </row>
    <row r="5" spans="1:23" ht="18" customHeight="1" thickBot="1" x14ac:dyDescent="0.3">
      <c r="A5" s="12"/>
      <c r="B5" s="42" t="s">
        <v>17</v>
      </c>
      <c r="C5" s="20"/>
      <c r="D5" s="17"/>
      <c r="E5" s="17"/>
      <c r="F5" s="43" t="s">
        <v>18</v>
      </c>
      <c r="G5" s="17"/>
      <c r="H5" s="17"/>
      <c r="I5" s="41" t="s">
        <v>19</v>
      </c>
      <c r="J5" s="44" t="s">
        <v>20</v>
      </c>
    </row>
    <row r="6" spans="1:23" ht="20.100000000000001" customHeight="1" thickTop="1" x14ac:dyDescent="0.25">
      <c r="A6" s="12"/>
      <c r="B6" s="57" t="s">
        <v>21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24</v>
      </c>
      <c r="C7" s="46"/>
      <c r="D7" s="18"/>
      <c r="E7" s="18"/>
      <c r="F7" s="18"/>
      <c r="G7" s="60" t="s">
        <v>25</v>
      </c>
      <c r="H7" s="18"/>
      <c r="I7" s="29"/>
      <c r="J7" s="47"/>
    </row>
    <row r="8" spans="1:23" ht="20.100000000000001" customHeight="1" x14ac:dyDescent="0.25">
      <c r="A8" s="12"/>
      <c r="B8" s="58" t="s">
        <v>22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26</v>
      </c>
      <c r="C9" s="20"/>
      <c r="D9" s="17"/>
      <c r="E9" s="17"/>
      <c r="F9" s="17"/>
      <c r="G9" s="43" t="s">
        <v>27</v>
      </c>
      <c r="H9" s="17"/>
      <c r="I9" s="28"/>
      <c r="J9" s="31"/>
    </row>
    <row r="10" spans="1:23" ht="20.100000000000001" customHeight="1" x14ac:dyDescent="0.25">
      <c r="A10" s="12"/>
      <c r="B10" s="58" t="s">
        <v>23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24</v>
      </c>
      <c r="C11" s="20"/>
      <c r="D11" s="17"/>
      <c r="E11" s="17"/>
      <c r="F11" s="17"/>
      <c r="G11" s="43" t="s">
        <v>25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28</v>
      </c>
      <c r="C15" s="94" t="s">
        <v>6</v>
      </c>
      <c r="D15" s="94" t="s">
        <v>55</v>
      </c>
      <c r="E15" s="95" t="s">
        <v>56</v>
      </c>
      <c r="F15" s="108" t="s">
        <v>57</v>
      </c>
      <c r="G15" s="61" t="s">
        <v>33</v>
      </c>
      <c r="H15" s="64" t="s">
        <v>34</v>
      </c>
      <c r="I15" s="27"/>
      <c r="J15" s="52"/>
    </row>
    <row r="16" spans="1:23" ht="18" customHeight="1" x14ac:dyDescent="0.25">
      <c r="A16" s="12"/>
      <c r="B16" s="96">
        <v>1</v>
      </c>
      <c r="C16" s="97" t="s">
        <v>29</v>
      </c>
      <c r="D16" s="98">
        <f>'Kryci_list 4392'!D16</f>
        <v>0</v>
      </c>
      <c r="E16" s="99">
        <f>'Kryci_list 4392'!E16</f>
        <v>0</v>
      </c>
      <c r="F16" s="109">
        <f>'Kryci_list 4392'!F16</f>
        <v>0</v>
      </c>
      <c r="G16" s="62">
        <v>6</v>
      </c>
      <c r="H16" s="118" t="s">
        <v>35</v>
      </c>
      <c r="I16" s="129"/>
      <c r="J16" s="121">
        <f>Rekapitulácia!F8</f>
        <v>0</v>
      </c>
    </row>
    <row r="17" spans="1:10" ht="18" customHeight="1" x14ac:dyDescent="0.25">
      <c r="A17" s="12"/>
      <c r="B17" s="69">
        <v>2</v>
      </c>
      <c r="C17" s="73" t="s">
        <v>30</v>
      </c>
      <c r="D17" s="80">
        <f>'Kryci_list 4392'!D17</f>
        <v>0</v>
      </c>
      <c r="E17" s="78">
        <f>'Kryci_list 4392'!E17</f>
        <v>0</v>
      </c>
      <c r="F17" s="83">
        <f>'Kryci_list 4392'!F17</f>
        <v>0</v>
      </c>
      <c r="G17" s="63">
        <v>7</v>
      </c>
      <c r="H17" s="119" t="s">
        <v>36</v>
      </c>
      <c r="I17" s="129"/>
      <c r="J17" s="122">
        <f>Rekapitulácia!E8</f>
        <v>0</v>
      </c>
    </row>
    <row r="18" spans="1:10" ht="18" customHeight="1" x14ac:dyDescent="0.25">
      <c r="A18" s="12"/>
      <c r="B18" s="70">
        <v>3</v>
      </c>
      <c r="C18" s="74" t="s">
        <v>31</v>
      </c>
      <c r="D18" s="81">
        <f>'Kryci_list 4392'!D18</f>
        <v>0</v>
      </c>
      <c r="E18" s="79">
        <f>'Kryci_list 4392'!E18</f>
        <v>0</v>
      </c>
      <c r="F18" s="84">
        <f>'Kryci_list 4392'!F18</f>
        <v>0</v>
      </c>
      <c r="G18" s="63">
        <v>8</v>
      </c>
      <c r="H18" s="119" t="s">
        <v>37</v>
      </c>
      <c r="I18" s="129"/>
      <c r="J18" s="122">
        <f>Rekapitulácia!D8</f>
        <v>0</v>
      </c>
    </row>
    <row r="19" spans="1:10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10" ht="18" customHeight="1" thickBot="1" x14ac:dyDescent="0.3">
      <c r="A20" s="12"/>
      <c r="B20" s="70">
        <v>5</v>
      </c>
      <c r="C20" s="76" t="s">
        <v>32</v>
      </c>
      <c r="D20" s="82"/>
      <c r="E20" s="103"/>
      <c r="F20" s="110">
        <f>SUM(F16:F19)</f>
        <v>0</v>
      </c>
      <c r="G20" s="63">
        <v>10</v>
      </c>
      <c r="H20" s="119" t="s">
        <v>32</v>
      </c>
      <c r="I20" s="131"/>
      <c r="J20" s="102">
        <f>SUM(J16:J19)</f>
        <v>0</v>
      </c>
    </row>
    <row r="21" spans="1:10" ht="18" customHeight="1" thickTop="1" x14ac:dyDescent="0.25">
      <c r="A21" s="12"/>
      <c r="B21" s="67" t="s">
        <v>45</v>
      </c>
      <c r="C21" s="71" t="s">
        <v>7</v>
      </c>
      <c r="D21" s="77"/>
      <c r="E21" s="19"/>
      <c r="F21" s="101"/>
      <c r="G21" s="67" t="s">
        <v>51</v>
      </c>
      <c r="H21" s="64" t="s">
        <v>7</v>
      </c>
      <c r="I21" s="29"/>
      <c r="J21" s="132"/>
    </row>
    <row r="22" spans="1:10" ht="18" customHeight="1" x14ac:dyDescent="0.25">
      <c r="A22" s="12"/>
      <c r="B22" s="62">
        <v>11</v>
      </c>
      <c r="C22" s="65" t="s">
        <v>46</v>
      </c>
      <c r="D22" s="89"/>
      <c r="E22" s="92"/>
      <c r="F22" s="83">
        <f>'Kryci_list 4392'!F22</f>
        <v>0</v>
      </c>
      <c r="G22" s="62">
        <v>16</v>
      </c>
      <c r="H22" s="118" t="s">
        <v>52</v>
      </c>
      <c r="I22" s="129"/>
      <c r="J22" s="121">
        <f>'Kryci_list 4392'!J22</f>
        <v>0</v>
      </c>
    </row>
    <row r="23" spans="1:10" ht="18" customHeight="1" x14ac:dyDescent="0.25">
      <c r="A23" s="12"/>
      <c r="B23" s="63">
        <v>12</v>
      </c>
      <c r="C23" s="66" t="s">
        <v>47</v>
      </c>
      <c r="D23" s="68"/>
      <c r="E23" s="92"/>
      <c r="F23" s="84">
        <f>'Kryci_list 4392'!F23</f>
        <v>0</v>
      </c>
      <c r="G23" s="63">
        <v>17</v>
      </c>
      <c r="H23" s="119" t="s">
        <v>53</v>
      </c>
      <c r="I23" s="129"/>
      <c r="J23" s="122">
        <f>'Kryci_list 4392'!J23</f>
        <v>0</v>
      </c>
    </row>
    <row r="24" spans="1:10" ht="18" customHeight="1" x14ac:dyDescent="0.25">
      <c r="A24" s="12"/>
      <c r="B24" s="63">
        <v>13</v>
      </c>
      <c r="C24" s="66" t="s">
        <v>48</v>
      </c>
      <c r="D24" s="68"/>
      <c r="E24" s="92"/>
      <c r="F24" s="84">
        <f>'Kryci_list 4392'!F24</f>
        <v>0</v>
      </c>
      <c r="G24" s="63">
        <v>18</v>
      </c>
      <c r="H24" s="119" t="s">
        <v>54</v>
      </c>
      <c r="I24" s="129"/>
      <c r="J24" s="122">
        <f>'Kryci_list 4392'!J24</f>
        <v>0</v>
      </c>
    </row>
    <row r="25" spans="1:10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2"/>
    </row>
    <row r="26" spans="1:10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32</v>
      </c>
      <c r="I26" s="131"/>
      <c r="J26" s="102">
        <f>SUM(J22:J25)+SUM(F22:F25)</f>
        <v>0</v>
      </c>
    </row>
    <row r="27" spans="1:10" ht="18" customHeight="1" thickTop="1" x14ac:dyDescent="0.25">
      <c r="A27" s="12"/>
      <c r="B27" s="104"/>
      <c r="C27" s="143" t="s">
        <v>60</v>
      </c>
      <c r="D27" s="136"/>
      <c r="E27" s="105"/>
      <c r="F27" s="30"/>
      <c r="G27" s="112" t="s">
        <v>38</v>
      </c>
      <c r="H27" s="107" t="s">
        <v>39</v>
      </c>
      <c r="I27" s="29"/>
      <c r="J27" s="32"/>
    </row>
    <row r="28" spans="1:10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40</v>
      </c>
      <c r="I28" s="124"/>
      <c r="J28" s="100">
        <f>F20+J20+F26+J26</f>
        <v>0</v>
      </c>
    </row>
    <row r="29" spans="1:10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41</v>
      </c>
      <c r="I29" s="125">
        <f>Rekapitulácia!B9</f>
        <v>0</v>
      </c>
      <c r="J29" s="121">
        <f>ROUND(((ROUND(I29,2)*20)/100),2)*1</f>
        <v>0</v>
      </c>
    </row>
    <row r="30" spans="1:10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42</v>
      </c>
      <c r="I30" s="91">
        <f>Rekapitulácia!B10</f>
        <v>0</v>
      </c>
      <c r="J30" s="122">
        <f>ROUND(((ROUND(I30,2)*0)/100),2)</f>
        <v>0</v>
      </c>
    </row>
    <row r="31" spans="1:10" ht="18" customHeight="1" x14ac:dyDescent="0.25">
      <c r="A31" s="12"/>
      <c r="B31" s="24"/>
      <c r="C31" s="139"/>
      <c r="D31" s="140"/>
      <c r="E31" s="22"/>
      <c r="F31" s="12"/>
      <c r="G31" s="63">
        <v>24</v>
      </c>
      <c r="H31" s="119" t="s">
        <v>43</v>
      </c>
      <c r="I31" s="28"/>
      <c r="J31" s="204">
        <f>SUM(J28:J30)</f>
        <v>0</v>
      </c>
    </row>
    <row r="32" spans="1:10" ht="18" customHeight="1" thickBot="1" x14ac:dyDescent="0.3">
      <c r="A32" s="12"/>
      <c r="B32" s="45"/>
      <c r="C32" s="120"/>
      <c r="D32" s="126"/>
      <c r="E32" s="86"/>
      <c r="F32" s="87"/>
      <c r="G32" s="200" t="s">
        <v>44</v>
      </c>
      <c r="H32" s="201"/>
      <c r="I32" s="202"/>
      <c r="J32" s="203"/>
    </row>
    <row r="33" spans="1:10" ht="18" customHeight="1" thickTop="1" x14ac:dyDescent="0.25">
      <c r="A33" s="12"/>
      <c r="B33" s="104"/>
      <c r="C33" s="105"/>
      <c r="D33" s="141" t="s">
        <v>58</v>
      </c>
      <c r="E33" s="16"/>
      <c r="F33" s="16"/>
      <c r="G33" s="15"/>
      <c r="H33" s="141" t="s">
        <v>59</v>
      </c>
      <c r="I33" s="30"/>
      <c r="J33" s="33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38" t="s">
        <v>1</v>
      </c>
      <c r="C2" s="39"/>
      <c r="D2" s="39"/>
      <c r="E2" s="39"/>
      <c r="F2" s="39"/>
      <c r="G2" s="39"/>
      <c r="H2" s="39"/>
      <c r="I2" s="39"/>
      <c r="J2" s="40"/>
    </row>
    <row r="3" spans="1:23" ht="18" customHeight="1" x14ac:dyDescent="0.25">
      <c r="A3" s="12"/>
      <c r="B3" s="35" t="s">
        <v>15</v>
      </c>
      <c r="C3" s="36"/>
      <c r="D3" s="37"/>
      <c r="E3" s="37"/>
      <c r="F3" s="37"/>
      <c r="G3" s="17"/>
      <c r="H3" s="17"/>
      <c r="I3" s="41" t="s">
        <v>14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16</v>
      </c>
      <c r="J4" s="31"/>
    </row>
    <row r="5" spans="1:23" ht="18" customHeight="1" thickBot="1" x14ac:dyDescent="0.3">
      <c r="A5" s="12"/>
      <c r="B5" s="42" t="s">
        <v>17</v>
      </c>
      <c r="C5" s="20"/>
      <c r="D5" s="17"/>
      <c r="E5" s="17"/>
      <c r="F5" s="43" t="s">
        <v>18</v>
      </c>
      <c r="G5" s="17"/>
      <c r="H5" s="17"/>
      <c r="I5" s="41" t="s">
        <v>19</v>
      </c>
      <c r="J5" s="44" t="s">
        <v>20</v>
      </c>
    </row>
    <row r="6" spans="1:23" ht="20.100000000000001" customHeight="1" thickTop="1" x14ac:dyDescent="0.25">
      <c r="A6" s="12"/>
      <c r="B6" s="57" t="s">
        <v>21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24</v>
      </c>
      <c r="C7" s="46"/>
      <c r="D7" s="18"/>
      <c r="E7" s="18"/>
      <c r="F7" s="18"/>
      <c r="G7" s="60" t="s">
        <v>25</v>
      </c>
      <c r="H7" s="18"/>
      <c r="I7" s="29"/>
      <c r="J7" s="47"/>
    </row>
    <row r="8" spans="1:23" ht="20.100000000000001" customHeight="1" x14ac:dyDescent="0.25">
      <c r="A8" s="12"/>
      <c r="B8" s="58" t="s">
        <v>22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26</v>
      </c>
      <c r="C9" s="20"/>
      <c r="D9" s="17"/>
      <c r="E9" s="17"/>
      <c r="F9" s="17"/>
      <c r="G9" s="43" t="s">
        <v>27</v>
      </c>
      <c r="H9" s="17"/>
      <c r="I9" s="28"/>
      <c r="J9" s="31"/>
    </row>
    <row r="10" spans="1:23" ht="20.100000000000001" customHeight="1" x14ac:dyDescent="0.25">
      <c r="A10" s="12"/>
      <c r="B10" s="58" t="s">
        <v>23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24</v>
      </c>
      <c r="C11" s="20"/>
      <c r="D11" s="17"/>
      <c r="E11" s="17"/>
      <c r="F11" s="17"/>
      <c r="G11" s="43" t="s">
        <v>25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28</v>
      </c>
      <c r="C15" s="94" t="s">
        <v>6</v>
      </c>
      <c r="D15" s="94" t="s">
        <v>55</v>
      </c>
      <c r="E15" s="95" t="s">
        <v>56</v>
      </c>
      <c r="F15" s="108" t="s">
        <v>57</v>
      </c>
      <c r="G15" s="61" t="s">
        <v>33</v>
      </c>
      <c r="H15" s="64" t="s">
        <v>34</v>
      </c>
      <c r="I15" s="27"/>
      <c r="J15" s="52"/>
    </row>
    <row r="16" spans="1:23" ht="18" customHeight="1" x14ac:dyDescent="0.25">
      <c r="A16" s="12"/>
      <c r="B16" s="96">
        <v>1</v>
      </c>
      <c r="C16" s="97" t="s">
        <v>29</v>
      </c>
      <c r="D16" s="98">
        <f>'Rekap 4392'!B16</f>
        <v>0</v>
      </c>
      <c r="E16" s="99">
        <f>'Rekap 4392'!C16</f>
        <v>0</v>
      </c>
      <c r="F16" s="109">
        <f>'Rekap 4392'!D16</f>
        <v>0</v>
      </c>
      <c r="G16" s="62">
        <v>6</v>
      </c>
      <c r="H16" s="118" t="s">
        <v>35</v>
      </c>
      <c r="I16" s="129"/>
      <c r="J16" s="121">
        <v>0</v>
      </c>
    </row>
    <row r="17" spans="1:26" ht="18" customHeight="1" x14ac:dyDescent="0.25">
      <c r="A17" s="12"/>
      <c r="B17" s="69">
        <v>2</v>
      </c>
      <c r="C17" s="73" t="s">
        <v>30</v>
      </c>
      <c r="D17" s="80">
        <f>'Rekap 4392'!B20</f>
        <v>0</v>
      </c>
      <c r="E17" s="78">
        <f>'Rekap 4392'!C20</f>
        <v>0</v>
      </c>
      <c r="F17" s="83">
        <f>'Rekap 4392'!D20</f>
        <v>0</v>
      </c>
      <c r="G17" s="63">
        <v>7</v>
      </c>
      <c r="H17" s="119" t="s">
        <v>36</v>
      </c>
      <c r="I17" s="129"/>
      <c r="J17" s="122">
        <f>'SO 4392'!Z61</f>
        <v>0</v>
      </c>
    </row>
    <row r="18" spans="1:26" ht="18" customHeight="1" x14ac:dyDescent="0.25">
      <c r="A18" s="12"/>
      <c r="B18" s="70">
        <v>3</v>
      </c>
      <c r="C18" s="74" t="s">
        <v>31</v>
      </c>
      <c r="D18" s="81"/>
      <c r="E18" s="79"/>
      <c r="F18" s="84"/>
      <c r="G18" s="63">
        <v>8</v>
      </c>
      <c r="H18" s="119" t="s">
        <v>37</v>
      </c>
      <c r="I18" s="129"/>
      <c r="J18" s="122">
        <v>0</v>
      </c>
    </row>
    <row r="19" spans="1:26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26" ht="18" customHeight="1" thickBot="1" x14ac:dyDescent="0.3">
      <c r="A20" s="12"/>
      <c r="B20" s="70">
        <v>5</v>
      </c>
      <c r="C20" s="76" t="s">
        <v>32</v>
      </c>
      <c r="D20" s="82"/>
      <c r="E20" s="103"/>
      <c r="F20" s="110">
        <f>SUM(F16:F19)</f>
        <v>0</v>
      </c>
      <c r="G20" s="63">
        <v>10</v>
      </c>
      <c r="H20" s="119" t="s">
        <v>32</v>
      </c>
      <c r="I20" s="131"/>
      <c r="J20" s="102">
        <f>SUM(J16:J19)</f>
        <v>0</v>
      </c>
    </row>
    <row r="21" spans="1:26" ht="18" customHeight="1" thickTop="1" x14ac:dyDescent="0.25">
      <c r="A21" s="12"/>
      <c r="B21" s="67" t="s">
        <v>45</v>
      </c>
      <c r="C21" s="71" t="s">
        <v>7</v>
      </c>
      <c r="D21" s="77"/>
      <c r="E21" s="19"/>
      <c r="F21" s="101"/>
      <c r="G21" s="67" t="s">
        <v>51</v>
      </c>
      <c r="H21" s="64" t="s">
        <v>7</v>
      </c>
      <c r="I21" s="29"/>
      <c r="J21" s="132"/>
    </row>
    <row r="22" spans="1:26" ht="18" customHeight="1" x14ac:dyDescent="0.25">
      <c r="A22" s="12"/>
      <c r="B22" s="62">
        <v>11</v>
      </c>
      <c r="C22" s="65" t="s">
        <v>46</v>
      </c>
      <c r="D22" s="89"/>
      <c r="E22" s="91" t="s">
        <v>49</v>
      </c>
      <c r="F22" s="83">
        <f>((F16*U22*0)+(F17*V22*0)+(F18*W22*0))/100</f>
        <v>0</v>
      </c>
      <c r="G22" s="62">
        <v>16</v>
      </c>
      <c r="H22" s="118" t="s">
        <v>52</v>
      </c>
      <c r="I22" s="130" t="s">
        <v>49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63">
        <v>12</v>
      </c>
      <c r="C23" s="66" t="s">
        <v>47</v>
      </c>
      <c r="D23" s="68"/>
      <c r="E23" s="91" t="s">
        <v>50</v>
      </c>
      <c r="F23" s="84">
        <f>((F16*U23*0)+(F17*V23*0)+(F18*W23*0))/100</f>
        <v>0</v>
      </c>
      <c r="G23" s="63">
        <v>17</v>
      </c>
      <c r="H23" s="119" t="s">
        <v>53</v>
      </c>
      <c r="I23" s="130" t="s">
        <v>49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63">
        <v>13</v>
      </c>
      <c r="C24" s="66" t="s">
        <v>48</v>
      </c>
      <c r="D24" s="68"/>
      <c r="E24" s="91" t="s">
        <v>49</v>
      </c>
      <c r="F24" s="84">
        <f>((F16*U24*0)+(F17*V24*0)+(F18*W24*0))/100</f>
        <v>0</v>
      </c>
      <c r="G24" s="63">
        <v>18</v>
      </c>
      <c r="H24" s="119" t="s">
        <v>54</v>
      </c>
      <c r="I24" s="130" t="s">
        <v>50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8"/>
    </row>
    <row r="26" spans="1:26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32</v>
      </c>
      <c r="I26" s="131"/>
      <c r="J26" s="102">
        <f>SUM(J22:J25)+SUM(F22:F25)</f>
        <v>0</v>
      </c>
    </row>
    <row r="27" spans="1:26" ht="18" customHeight="1" thickTop="1" x14ac:dyDescent="0.25">
      <c r="A27" s="12"/>
      <c r="B27" s="104"/>
      <c r="C27" s="143" t="s">
        <v>60</v>
      </c>
      <c r="D27" s="136"/>
      <c r="E27" s="105"/>
      <c r="F27" s="30"/>
      <c r="G27" s="112" t="s">
        <v>38</v>
      </c>
      <c r="H27" s="107" t="s">
        <v>39</v>
      </c>
      <c r="I27" s="29"/>
      <c r="J27" s="32"/>
    </row>
    <row r="28" spans="1:26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40</v>
      </c>
      <c r="I28" s="124"/>
      <c r="J28" s="100">
        <f>F20+J20+F26+J26</f>
        <v>0</v>
      </c>
    </row>
    <row r="29" spans="1:26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41</v>
      </c>
      <c r="I29" s="125">
        <f>J28-SUM('SO 4392'!K9:'SO 4392'!K60)</f>
        <v>0</v>
      </c>
      <c r="J29" s="121">
        <f>ROUND(((ROUND(I29,2)*20)*1/100),2)</f>
        <v>0</v>
      </c>
    </row>
    <row r="30" spans="1:26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42</v>
      </c>
      <c r="I30" s="91">
        <f>SUM('SO 4392'!K9:'SO 4392'!K60)</f>
        <v>0</v>
      </c>
      <c r="J30" s="122">
        <f>ROUND(((ROUND(I30,2)*0)/100),2)</f>
        <v>0</v>
      </c>
    </row>
    <row r="31" spans="1:26" ht="18" customHeight="1" x14ac:dyDescent="0.25">
      <c r="A31" s="12"/>
      <c r="B31" s="24"/>
      <c r="C31" s="139"/>
      <c r="D31" s="140"/>
      <c r="E31" s="22"/>
      <c r="F31" s="12"/>
      <c r="G31" s="113">
        <v>24</v>
      </c>
      <c r="H31" s="117" t="s">
        <v>43</v>
      </c>
      <c r="I31" s="116"/>
      <c r="J31" s="133">
        <f>SUM(J28:J30)</f>
        <v>0</v>
      </c>
    </row>
    <row r="32" spans="1:26" ht="18" customHeight="1" thickBot="1" x14ac:dyDescent="0.3">
      <c r="A32" s="12"/>
      <c r="B32" s="45"/>
      <c r="C32" s="120"/>
      <c r="D32" s="126"/>
      <c r="E32" s="86"/>
      <c r="F32" s="87"/>
      <c r="G32" s="62" t="s">
        <v>44</v>
      </c>
      <c r="H32" s="120"/>
      <c r="I32" s="126"/>
      <c r="J32" s="123"/>
    </row>
    <row r="33" spans="1:10" ht="18" customHeight="1" thickTop="1" x14ac:dyDescent="0.25">
      <c r="A33" s="12"/>
      <c r="B33" s="104"/>
      <c r="C33" s="105"/>
      <c r="D33" s="141" t="s">
        <v>58</v>
      </c>
      <c r="E33" s="16"/>
      <c r="F33" s="106"/>
      <c r="G33" s="114">
        <v>26</v>
      </c>
      <c r="H33" s="142" t="s">
        <v>59</v>
      </c>
      <c r="I33" s="30"/>
      <c r="J33" s="115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21</v>
      </c>
      <c r="B1" s="146"/>
      <c r="C1" s="146"/>
      <c r="D1" s="147"/>
      <c r="E1" s="149" t="s">
        <v>18</v>
      </c>
      <c r="F1" s="145"/>
      <c r="W1">
        <v>30.126000000000001</v>
      </c>
    </row>
    <row r="2" spans="1:26" ht="20.100000000000001" customHeight="1" x14ac:dyDescent="0.25">
      <c r="A2" s="148" t="s">
        <v>22</v>
      </c>
      <c r="B2" s="146"/>
      <c r="C2" s="146"/>
      <c r="D2" s="147"/>
      <c r="E2" s="149" t="s">
        <v>16</v>
      </c>
      <c r="F2" s="145"/>
    </row>
    <row r="3" spans="1:26" ht="20.100000000000001" customHeight="1" x14ac:dyDescent="0.25">
      <c r="A3" s="148" t="s">
        <v>23</v>
      </c>
      <c r="B3" s="146"/>
      <c r="C3" s="146"/>
      <c r="D3" s="147"/>
      <c r="E3" s="149" t="s">
        <v>64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15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65</v>
      </c>
      <c r="B8" s="144"/>
      <c r="C8" s="144"/>
      <c r="D8" s="144"/>
      <c r="E8" s="144"/>
      <c r="F8" s="144"/>
    </row>
    <row r="9" spans="1:26" x14ac:dyDescent="0.25">
      <c r="A9" s="152" t="s">
        <v>61</v>
      </c>
      <c r="B9" s="152" t="s">
        <v>55</v>
      </c>
      <c r="C9" s="152" t="s">
        <v>56</v>
      </c>
      <c r="D9" s="152" t="s">
        <v>32</v>
      </c>
      <c r="E9" s="152" t="s">
        <v>62</v>
      </c>
      <c r="F9" s="152" t="s">
        <v>63</v>
      </c>
    </row>
    <row r="10" spans="1:26" x14ac:dyDescent="0.25">
      <c r="A10" s="159" t="s">
        <v>66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67</v>
      </c>
      <c r="B11" s="162">
        <f>'SO 4392'!L16</f>
        <v>0</v>
      </c>
      <c r="C11" s="162">
        <f>'SO 4392'!M16</f>
        <v>0</v>
      </c>
      <c r="D11" s="162">
        <f>'SO 4392'!I16</f>
        <v>0</v>
      </c>
      <c r="E11" s="163">
        <f>'SO 4392'!S16</f>
        <v>0</v>
      </c>
      <c r="F11" s="163">
        <f>'SO 4392'!V16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68</v>
      </c>
      <c r="B12" s="162">
        <f>'SO 4392'!L21</f>
        <v>0</v>
      </c>
      <c r="C12" s="162">
        <f>'SO 4392'!M21</f>
        <v>0</v>
      </c>
      <c r="D12" s="162">
        <f>'SO 4392'!I21</f>
        <v>0</v>
      </c>
      <c r="E12" s="163">
        <f>'SO 4392'!S21</f>
        <v>2.76</v>
      </c>
      <c r="F12" s="163">
        <f>'SO 4392'!V21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69</v>
      </c>
      <c r="B13" s="162">
        <f>'SO 4392'!L27</f>
        <v>0</v>
      </c>
      <c r="C13" s="162">
        <f>'SO 4392'!M27</f>
        <v>0</v>
      </c>
      <c r="D13" s="162">
        <f>'SO 4392'!I27</f>
        <v>0</v>
      </c>
      <c r="E13" s="163">
        <f>'SO 4392'!S27</f>
        <v>0.52</v>
      </c>
      <c r="F13" s="163">
        <f>'SO 4392'!V27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70</v>
      </c>
      <c r="B14" s="162">
        <f>'SO 4392'!L39</f>
        <v>0</v>
      </c>
      <c r="C14" s="162">
        <f>'SO 4392'!M39</f>
        <v>0</v>
      </c>
      <c r="D14" s="162">
        <f>'SO 4392'!I39</f>
        <v>0</v>
      </c>
      <c r="E14" s="163">
        <f>'SO 4392'!S39</f>
        <v>0.01</v>
      </c>
      <c r="F14" s="163">
        <f>'SO 4392'!V39</f>
        <v>3.83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71</v>
      </c>
      <c r="B15" s="162">
        <f>'SO 4392'!L43</f>
        <v>0</v>
      </c>
      <c r="C15" s="162">
        <f>'SO 4392'!M43</f>
        <v>0</v>
      </c>
      <c r="D15" s="162">
        <f>'SO 4392'!I43</f>
        <v>0</v>
      </c>
      <c r="E15" s="163">
        <f>'SO 4392'!S43</f>
        <v>0</v>
      </c>
      <c r="F15" s="163">
        <f>'SO 4392'!V43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2" t="s">
        <v>66</v>
      </c>
      <c r="B16" s="164">
        <f>'SO 4392'!L45</f>
        <v>0</v>
      </c>
      <c r="C16" s="164">
        <f>'SO 4392'!M45</f>
        <v>0</v>
      </c>
      <c r="D16" s="164">
        <f>'SO 4392'!I45</f>
        <v>0</v>
      </c>
      <c r="E16" s="165">
        <f>'SO 4392'!S45</f>
        <v>3.29</v>
      </c>
      <c r="F16" s="165">
        <f>'SO 4392'!V45</f>
        <v>3.83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"/>
      <c r="B17" s="154"/>
      <c r="C17" s="154"/>
      <c r="D17" s="154"/>
      <c r="E17" s="153"/>
      <c r="F17" s="153"/>
    </row>
    <row r="18" spans="1:26" x14ac:dyDescent="0.25">
      <c r="A18" s="2" t="s">
        <v>72</v>
      </c>
      <c r="B18" s="164"/>
      <c r="C18" s="162"/>
      <c r="D18" s="162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61" t="s">
        <v>73</v>
      </c>
      <c r="B19" s="162">
        <f>'SO 4392'!L58</f>
        <v>0</v>
      </c>
      <c r="C19" s="162">
        <f>'SO 4392'!M58</f>
        <v>0</v>
      </c>
      <c r="D19" s="162">
        <f>'SO 4392'!I58</f>
        <v>0</v>
      </c>
      <c r="E19" s="163">
        <f>'SO 4392'!S58</f>
        <v>0.33</v>
      </c>
      <c r="F19" s="163">
        <f>'SO 4392'!V58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2" t="s">
        <v>72</v>
      </c>
      <c r="B20" s="164">
        <f>'SO 4392'!L60</f>
        <v>0</v>
      </c>
      <c r="C20" s="164">
        <f>'SO 4392'!M60</f>
        <v>0</v>
      </c>
      <c r="D20" s="164">
        <f>'SO 4392'!I60</f>
        <v>0</v>
      </c>
      <c r="E20" s="165">
        <f>'SO 4392'!S60</f>
        <v>0.33</v>
      </c>
      <c r="F20" s="165">
        <f>'SO 4392'!V60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2" t="s">
        <v>74</v>
      </c>
      <c r="B22" s="164">
        <f>'SO 4392'!L61</f>
        <v>0</v>
      </c>
      <c r="C22" s="164">
        <f>'SO 4392'!M61</f>
        <v>0</v>
      </c>
      <c r="D22" s="164">
        <f>'SO 4392'!I61</f>
        <v>0</v>
      </c>
      <c r="E22" s="165">
        <f>'SO 4392'!S61</f>
        <v>3.62</v>
      </c>
      <c r="F22" s="165">
        <f>'SO 4392'!V61</f>
        <v>3.83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69"/>
      <c r="B1" s="172" t="s">
        <v>21</v>
      </c>
      <c r="C1" s="170"/>
      <c r="D1" s="170"/>
      <c r="E1" s="170"/>
      <c r="F1" s="170"/>
      <c r="G1" s="170"/>
      <c r="H1" s="171"/>
      <c r="I1" s="173" t="s">
        <v>85</v>
      </c>
      <c r="J1" s="169"/>
      <c r="K1" s="3"/>
      <c r="L1" s="3"/>
      <c r="M1" s="3"/>
      <c r="N1" s="3"/>
      <c r="O1" s="3"/>
      <c r="P1" s="5" t="s">
        <v>86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69"/>
      <c r="B2" s="172" t="s">
        <v>22</v>
      </c>
      <c r="C2" s="170"/>
      <c r="D2" s="170"/>
      <c r="E2" s="170"/>
      <c r="F2" s="170"/>
      <c r="G2" s="170"/>
      <c r="H2" s="171"/>
      <c r="I2" s="173" t="s">
        <v>16</v>
      </c>
      <c r="J2" s="169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69"/>
      <c r="B3" s="172" t="s">
        <v>23</v>
      </c>
      <c r="C3" s="170"/>
      <c r="D3" s="170"/>
      <c r="E3" s="170"/>
      <c r="F3" s="170"/>
      <c r="G3" s="170"/>
      <c r="H3" s="171"/>
      <c r="I3" s="173" t="s">
        <v>87</v>
      </c>
      <c r="J3" s="169"/>
      <c r="K3" s="3"/>
      <c r="L3" s="3"/>
      <c r="M3" s="3"/>
      <c r="N3" s="3"/>
      <c r="O3" s="3"/>
      <c r="P3" s="5" t="s">
        <v>20</v>
      </c>
      <c r="Q3" s="1"/>
      <c r="R3" s="1"/>
      <c r="S3" s="3"/>
      <c r="V3" s="3"/>
    </row>
    <row r="4" spans="1:26" x14ac:dyDescent="0.25">
      <c r="A4" s="3"/>
      <c r="B4" s="5" t="s">
        <v>88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75" t="s">
        <v>75</v>
      </c>
      <c r="B8" s="175" t="s">
        <v>76</v>
      </c>
      <c r="C8" s="175" t="s">
        <v>77</v>
      </c>
      <c r="D8" s="175" t="s">
        <v>78</v>
      </c>
      <c r="E8" s="175" t="s">
        <v>79</v>
      </c>
      <c r="F8" s="175" t="s">
        <v>80</v>
      </c>
      <c r="G8" s="175" t="s">
        <v>55</v>
      </c>
      <c r="H8" s="175" t="s">
        <v>56</v>
      </c>
      <c r="I8" s="175" t="s">
        <v>81</v>
      </c>
      <c r="J8" s="175"/>
      <c r="K8" s="175"/>
      <c r="L8" s="175"/>
      <c r="M8" s="175"/>
      <c r="N8" s="175"/>
      <c r="O8" s="175"/>
      <c r="P8" s="175" t="s">
        <v>82</v>
      </c>
      <c r="Q8" s="166"/>
      <c r="R8" s="166"/>
      <c r="S8" s="175" t="s">
        <v>83</v>
      </c>
      <c r="T8" s="168"/>
      <c r="U8" s="168"/>
      <c r="V8" s="175" t="s">
        <v>84</v>
      </c>
      <c r="W8" s="167"/>
      <c r="X8" s="167"/>
      <c r="Y8" s="167"/>
      <c r="Z8" s="167"/>
    </row>
    <row r="9" spans="1:26" x14ac:dyDescent="0.25">
      <c r="A9" s="155"/>
      <c r="B9" s="155"/>
      <c r="C9" s="176"/>
      <c r="D9" s="159" t="s">
        <v>66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61"/>
      <c r="D10" s="161" t="s">
        <v>67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2"/>
      <c r="B11" s="179" t="s">
        <v>89</v>
      </c>
      <c r="C11" s="183" t="s">
        <v>90</v>
      </c>
      <c r="D11" s="179" t="s">
        <v>91</v>
      </c>
      <c r="E11" s="179" t="s">
        <v>92</v>
      </c>
      <c r="F11" s="180">
        <v>1.2611024999999998</v>
      </c>
      <c r="G11" s="181">
        <v>0</v>
      </c>
      <c r="H11" s="181">
        <v>0</v>
      </c>
      <c r="I11" s="181">
        <f>ROUND(F11*(G11+H11),2)</f>
        <v>0</v>
      </c>
      <c r="J11" s="179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74"/>
      <c r="Q11" s="174"/>
      <c r="R11" s="174"/>
      <c r="S11" s="161"/>
      <c r="V11" s="178"/>
      <c r="Z11">
        <v>0</v>
      </c>
    </row>
    <row r="12" spans="1:26" ht="24.95" customHeight="1" x14ac:dyDescent="0.25">
      <c r="A12" s="182"/>
      <c r="B12" s="179" t="s">
        <v>89</v>
      </c>
      <c r="C12" s="183" t="s">
        <v>93</v>
      </c>
      <c r="D12" s="179" t="s">
        <v>94</v>
      </c>
      <c r="E12" s="179" t="s">
        <v>92</v>
      </c>
      <c r="F12" s="180">
        <v>1.2609999999999999</v>
      </c>
      <c r="G12" s="181">
        <v>0</v>
      </c>
      <c r="H12" s="181">
        <v>0</v>
      </c>
      <c r="I12" s="181">
        <f>ROUND(F12*(G12+H12),2)</f>
        <v>0</v>
      </c>
      <c r="J12" s="179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74"/>
      <c r="Q12" s="174"/>
      <c r="R12" s="174"/>
      <c r="S12" s="161"/>
      <c r="V12" s="178"/>
      <c r="Z12">
        <v>0</v>
      </c>
    </row>
    <row r="13" spans="1:26" ht="24.95" customHeight="1" x14ac:dyDescent="0.25">
      <c r="A13" s="182"/>
      <c r="B13" s="179" t="s">
        <v>89</v>
      </c>
      <c r="C13" s="183" t="s">
        <v>95</v>
      </c>
      <c r="D13" s="179" t="s">
        <v>96</v>
      </c>
      <c r="E13" s="179" t="s">
        <v>97</v>
      </c>
      <c r="F13" s="180">
        <v>61</v>
      </c>
      <c r="G13" s="181">
        <v>0</v>
      </c>
      <c r="H13" s="181">
        <v>0</v>
      </c>
      <c r="I13" s="181">
        <f>ROUND(F13*(G13+H13),2)</f>
        <v>0</v>
      </c>
      <c r="J13" s="179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74"/>
      <c r="Q13" s="174"/>
      <c r="R13" s="174"/>
      <c r="S13" s="161"/>
      <c r="V13" s="178"/>
      <c r="Z13">
        <v>0</v>
      </c>
    </row>
    <row r="14" spans="1:26" ht="24.95" customHeight="1" x14ac:dyDescent="0.25">
      <c r="A14" s="182"/>
      <c r="B14" s="179" t="s">
        <v>89</v>
      </c>
      <c r="C14" s="183" t="s">
        <v>98</v>
      </c>
      <c r="D14" s="179" t="s">
        <v>99</v>
      </c>
      <c r="E14" s="179" t="s">
        <v>92</v>
      </c>
      <c r="F14" s="180">
        <v>1.2609999999999999</v>
      </c>
      <c r="G14" s="181">
        <v>0</v>
      </c>
      <c r="H14" s="181">
        <v>0</v>
      </c>
      <c r="I14" s="181">
        <f>ROUND(F14*(G14+H14),2)</f>
        <v>0</v>
      </c>
      <c r="J14" s="179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74"/>
      <c r="Q14" s="174"/>
      <c r="R14" s="174"/>
      <c r="S14" s="161"/>
      <c r="V14" s="178"/>
      <c r="Z14">
        <v>0</v>
      </c>
    </row>
    <row r="15" spans="1:26" ht="24.95" customHeight="1" x14ac:dyDescent="0.25">
      <c r="A15" s="182"/>
      <c r="B15" s="179" t="s">
        <v>89</v>
      </c>
      <c r="C15" s="183" t="s">
        <v>100</v>
      </c>
      <c r="D15" s="179" t="s">
        <v>101</v>
      </c>
      <c r="E15" s="179" t="s">
        <v>92</v>
      </c>
      <c r="F15" s="180">
        <v>1.2609999999999999</v>
      </c>
      <c r="G15" s="181">
        <v>0</v>
      </c>
      <c r="H15" s="181">
        <v>0</v>
      </c>
      <c r="I15" s="181">
        <f>ROUND(F15*(G15+H15),2)</f>
        <v>0</v>
      </c>
      <c r="J15" s="179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74"/>
      <c r="Q15" s="174"/>
      <c r="R15" s="174"/>
      <c r="S15" s="161"/>
      <c r="V15" s="178"/>
      <c r="Z15">
        <v>0</v>
      </c>
    </row>
    <row r="16" spans="1:26" x14ac:dyDescent="0.25">
      <c r="A16" s="161"/>
      <c r="B16" s="161"/>
      <c r="C16" s="161"/>
      <c r="D16" s="161" t="s">
        <v>67</v>
      </c>
      <c r="E16" s="161"/>
      <c r="F16" s="178"/>
      <c r="G16" s="164">
        <f>ROUND((SUM(L10:L15))/1,2)</f>
        <v>0</v>
      </c>
      <c r="H16" s="164">
        <f>ROUND((SUM(M10:M15))/1,2)</f>
        <v>0</v>
      </c>
      <c r="I16" s="164">
        <f>ROUND((SUM(I10:I15))/1,2)</f>
        <v>0</v>
      </c>
      <c r="J16" s="161"/>
      <c r="K16" s="161"/>
      <c r="L16" s="161">
        <f>ROUND((SUM(L10:L15))/1,2)</f>
        <v>0</v>
      </c>
      <c r="M16" s="161">
        <f>ROUND((SUM(M10:M15))/1,2)</f>
        <v>0</v>
      </c>
      <c r="N16" s="161"/>
      <c r="O16" s="161"/>
      <c r="P16" s="184"/>
      <c r="Q16" s="161"/>
      <c r="R16" s="161"/>
      <c r="S16" s="184">
        <f>ROUND((SUM(S10:S15))/1,2)</f>
        <v>0</v>
      </c>
      <c r="T16" s="158"/>
      <c r="U16" s="158"/>
      <c r="V16" s="2">
        <f>ROUND((SUM(V10:V15))/1,2)</f>
        <v>0</v>
      </c>
      <c r="W16" s="158"/>
      <c r="X16" s="158"/>
      <c r="Y16" s="158"/>
      <c r="Z16" s="158"/>
    </row>
    <row r="17" spans="1:26" x14ac:dyDescent="0.25">
      <c r="A17" s="1"/>
      <c r="B17" s="1"/>
      <c r="C17" s="1"/>
      <c r="D17" s="1"/>
      <c r="E17" s="1"/>
      <c r="F17" s="174"/>
      <c r="G17" s="154"/>
      <c r="H17" s="154"/>
      <c r="I17" s="154"/>
      <c r="J17" s="1"/>
      <c r="K17" s="1"/>
      <c r="L17" s="1"/>
      <c r="M17" s="1"/>
      <c r="N17" s="1"/>
      <c r="O17" s="1"/>
      <c r="P17" s="1"/>
      <c r="Q17" s="1"/>
      <c r="R17" s="1"/>
      <c r="S17" s="1"/>
      <c r="V17" s="1"/>
    </row>
    <row r="18" spans="1:26" x14ac:dyDescent="0.25">
      <c r="A18" s="161"/>
      <c r="B18" s="161"/>
      <c r="C18" s="161"/>
      <c r="D18" s="161" t="s">
        <v>68</v>
      </c>
      <c r="E18" s="161"/>
      <c r="F18" s="178"/>
      <c r="G18" s="162"/>
      <c r="H18" s="162"/>
      <c r="I18" s="162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58"/>
      <c r="U18" s="158"/>
      <c r="V18" s="161"/>
      <c r="W18" s="158"/>
      <c r="X18" s="158"/>
      <c r="Y18" s="158"/>
      <c r="Z18" s="158"/>
    </row>
    <row r="19" spans="1:26" ht="24.95" customHeight="1" x14ac:dyDescent="0.25">
      <c r="A19" s="182"/>
      <c r="B19" s="179" t="s">
        <v>102</v>
      </c>
      <c r="C19" s="183" t="s">
        <v>103</v>
      </c>
      <c r="D19" s="179" t="s">
        <v>104</v>
      </c>
      <c r="E19" s="179" t="s">
        <v>92</v>
      </c>
      <c r="F19" s="180">
        <v>1.18692</v>
      </c>
      <c r="G19" s="181">
        <v>0</v>
      </c>
      <c r="H19" s="181">
        <v>0</v>
      </c>
      <c r="I19" s="181">
        <f>ROUND(F19*(G19+H19),2)</f>
        <v>0</v>
      </c>
      <c r="J19" s="179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78">
        <v>2.19306</v>
      </c>
      <c r="Q19" s="174"/>
      <c r="R19" s="174">
        <v>2.19306</v>
      </c>
      <c r="S19" s="161">
        <f>ROUND(F19*(P19),3)</f>
        <v>2.6030000000000002</v>
      </c>
      <c r="V19" s="178"/>
      <c r="Z19">
        <v>0</v>
      </c>
    </row>
    <row r="20" spans="1:26" ht="24.95" customHeight="1" x14ac:dyDescent="0.25">
      <c r="A20" s="182"/>
      <c r="B20" s="179" t="s">
        <v>105</v>
      </c>
      <c r="C20" s="183" t="s">
        <v>106</v>
      </c>
      <c r="D20" s="179" t="s">
        <v>107</v>
      </c>
      <c r="E20" s="179" t="s">
        <v>92</v>
      </c>
      <c r="F20" s="180">
        <v>7.4999999999999997E-2</v>
      </c>
      <c r="G20" s="181">
        <v>0</v>
      </c>
      <c r="H20" s="181">
        <v>0</v>
      </c>
      <c r="I20" s="181">
        <f>ROUND(F20*(G20+H20),2)</f>
        <v>0</v>
      </c>
      <c r="J20" s="179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78">
        <v>2.0663999999999998</v>
      </c>
      <c r="Q20" s="174"/>
      <c r="R20" s="174">
        <v>2.0663999999999998</v>
      </c>
      <c r="S20" s="161">
        <f>ROUND(F20*(P20),3)</f>
        <v>0.155</v>
      </c>
      <c r="V20" s="178"/>
      <c r="Z20">
        <v>0</v>
      </c>
    </row>
    <row r="21" spans="1:26" x14ac:dyDescent="0.25">
      <c r="A21" s="161"/>
      <c r="B21" s="161"/>
      <c r="C21" s="161"/>
      <c r="D21" s="161" t="s">
        <v>68</v>
      </c>
      <c r="E21" s="161"/>
      <c r="F21" s="178"/>
      <c r="G21" s="164">
        <f>ROUND((SUM(L18:L20))/1,2)</f>
        <v>0</v>
      </c>
      <c r="H21" s="164">
        <f>ROUND((SUM(M18:M20))/1,2)</f>
        <v>0</v>
      </c>
      <c r="I21" s="164">
        <f>ROUND((SUM(I18:I20))/1,2)</f>
        <v>0</v>
      </c>
      <c r="J21" s="161"/>
      <c r="K21" s="161"/>
      <c r="L21" s="161">
        <f>ROUND((SUM(L18:L20))/1,2)</f>
        <v>0</v>
      </c>
      <c r="M21" s="161">
        <f>ROUND((SUM(M18:M20))/1,2)</f>
        <v>0</v>
      </c>
      <c r="N21" s="161"/>
      <c r="O21" s="161"/>
      <c r="P21" s="184"/>
      <c r="Q21" s="161"/>
      <c r="R21" s="161"/>
      <c r="S21" s="184">
        <f>ROUND((SUM(S18:S20))/1,2)</f>
        <v>2.76</v>
      </c>
      <c r="T21" s="158"/>
      <c r="U21" s="158"/>
      <c r="V21" s="2">
        <f>ROUND((SUM(V18:V20))/1,2)</f>
        <v>0</v>
      </c>
      <c r="W21" s="158"/>
      <c r="X21" s="158"/>
      <c r="Y21" s="158"/>
      <c r="Z21" s="158"/>
    </row>
    <row r="22" spans="1:26" x14ac:dyDescent="0.25">
      <c r="A22" s="1"/>
      <c r="B22" s="1"/>
      <c r="C22" s="1"/>
      <c r="D22" s="1"/>
      <c r="E22" s="1"/>
      <c r="F22" s="174"/>
      <c r="G22" s="154"/>
      <c r="H22" s="154"/>
      <c r="I22" s="15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25">
      <c r="A23" s="161"/>
      <c r="B23" s="161"/>
      <c r="C23" s="161"/>
      <c r="D23" s="161" t="s">
        <v>69</v>
      </c>
      <c r="E23" s="161"/>
      <c r="F23" s="178"/>
      <c r="G23" s="162"/>
      <c r="H23" s="162"/>
      <c r="I23" s="162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58"/>
      <c r="U23" s="158"/>
      <c r="V23" s="161"/>
      <c r="W23" s="158"/>
      <c r="X23" s="158"/>
      <c r="Y23" s="158"/>
      <c r="Z23" s="158"/>
    </row>
    <row r="24" spans="1:26" ht="24.95" customHeight="1" x14ac:dyDescent="0.25">
      <c r="A24" s="182"/>
      <c r="B24" s="179" t="s">
        <v>108</v>
      </c>
      <c r="C24" s="183" t="s">
        <v>109</v>
      </c>
      <c r="D24" s="179" t="s">
        <v>110</v>
      </c>
      <c r="E24" s="179" t="s">
        <v>111</v>
      </c>
      <c r="F24" s="180">
        <v>21</v>
      </c>
      <c r="G24" s="181">
        <v>0</v>
      </c>
      <c r="H24" s="181">
        <v>0</v>
      </c>
      <c r="I24" s="181">
        <f>ROUND(F24*(G24+H24),2)</f>
        <v>0</v>
      </c>
      <c r="J24" s="179">
        <f>ROUND(F24*(N24),2)</f>
        <v>0</v>
      </c>
      <c r="K24" s="1">
        <f>ROUND(F24*(O24),2)</f>
        <v>0</v>
      </c>
      <c r="L24" s="1">
        <f>ROUND(F24*(G24),2)</f>
        <v>0</v>
      </c>
      <c r="M24" s="1">
        <f>ROUND(F24*(H24),2)</f>
        <v>0</v>
      </c>
      <c r="N24" s="1">
        <v>0</v>
      </c>
      <c r="O24" s="1"/>
      <c r="P24" s="178">
        <v>6.3400000000000001E-3</v>
      </c>
      <c r="Q24" s="174"/>
      <c r="R24" s="174">
        <v>6.3400000000000001E-3</v>
      </c>
      <c r="S24" s="161">
        <f>ROUND(F24*(P24),3)</f>
        <v>0.13300000000000001</v>
      </c>
      <c r="V24" s="178"/>
      <c r="Z24">
        <v>0</v>
      </c>
    </row>
    <row r="25" spans="1:26" ht="24.95" customHeight="1" x14ac:dyDescent="0.25">
      <c r="A25" s="182"/>
      <c r="B25" s="179" t="s">
        <v>112</v>
      </c>
      <c r="C25" s="183" t="s">
        <v>113</v>
      </c>
      <c r="D25" s="179" t="s">
        <v>114</v>
      </c>
      <c r="E25" s="179" t="s">
        <v>115</v>
      </c>
      <c r="F25" s="180">
        <v>21</v>
      </c>
      <c r="G25" s="181">
        <v>0</v>
      </c>
      <c r="H25" s="181">
        <v>0</v>
      </c>
      <c r="I25" s="181">
        <f>ROUND(F25*(G25+H25),2)</f>
        <v>0</v>
      </c>
      <c r="J25" s="179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78">
        <v>9.1000000000000004E-3</v>
      </c>
      <c r="Q25" s="174"/>
      <c r="R25" s="174">
        <v>9.1000000000000004E-3</v>
      </c>
      <c r="S25" s="161">
        <f>ROUND(F25*(P25),3)</f>
        <v>0.191</v>
      </c>
      <c r="V25" s="178"/>
      <c r="Z25">
        <v>0</v>
      </c>
    </row>
    <row r="26" spans="1:26" ht="24.95" customHeight="1" x14ac:dyDescent="0.25">
      <c r="A26" s="182"/>
      <c r="B26" s="179" t="s">
        <v>112</v>
      </c>
      <c r="C26" s="183" t="s">
        <v>116</v>
      </c>
      <c r="D26" s="179" t="s">
        <v>117</v>
      </c>
      <c r="E26" s="179" t="s">
        <v>115</v>
      </c>
      <c r="F26" s="180">
        <v>21</v>
      </c>
      <c r="G26" s="181">
        <v>0</v>
      </c>
      <c r="H26" s="181">
        <v>0</v>
      </c>
      <c r="I26" s="181">
        <f>ROUND(F26*(G26+H26),2)</f>
        <v>0</v>
      </c>
      <c r="J26" s="179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78">
        <v>9.1000000000000004E-3</v>
      </c>
      <c r="Q26" s="174"/>
      <c r="R26" s="174">
        <v>9.1000000000000004E-3</v>
      </c>
      <c r="S26" s="161">
        <f>ROUND(F26*(P26),3)</f>
        <v>0.191</v>
      </c>
      <c r="V26" s="178"/>
      <c r="Z26">
        <v>0</v>
      </c>
    </row>
    <row r="27" spans="1:26" x14ac:dyDescent="0.25">
      <c r="A27" s="161"/>
      <c r="B27" s="161"/>
      <c r="C27" s="161"/>
      <c r="D27" s="161" t="s">
        <v>69</v>
      </c>
      <c r="E27" s="161"/>
      <c r="F27" s="178"/>
      <c r="G27" s="164">
        <f>ROUND((SUM(L23:L26))/1,2)</f>
        <v>0</v>
      </c>
      <c r="H27" s="164">
        <f>ROUND((SUM(M23:M26))/1,2)</f>
        <v>0</v>
      </c>
      <c r="I27" s="164">
        <f>ROUND((SUM(I23:I26))/1,2)</f>
        <v>0</v>
      </c>
      <c r="J27" s="161"/>
      <c r="K27" s="161"/>
      <c r="L27" s="161">
        <f>ROUND((SUM(L23:L26))/1,2)</f>
        <v>0</v>
      </c>
      <c r="M27" s="161">
        <f>ROUND((SUM(M23:M26))/1,2)</f>
        <v>0</v>
      </c>
      <c r="N27" s="161"/>
      <c r="O27" s="161"/>
      <c r="P27" s="184"/>
      <c r="Q27" s="161"/>
      <c r="R27" s="161"/>
      <c r="S27" s="184">
        <f>ROUND((SUM(S23:S26))/1,2)</f>
        <v>0.52</v>
      </c>
      <c r="T27" s="158"/>
      <c r="U27" s="158"/>
      <c r="V27" s="2">
        <f>ROUND((SUM(V23:V26))/1,2)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61"/>
      <c r="D29" s="161" t="s">
        <v>70</v>
      </c>
      <c r="E29" s="161"/>
      <c r="F29" s="178"/>
      <c r="G29" s="162"/>
      <c r="H29" s="162"/>
      <c r="I29" s="162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58"/>
      <c r="U29" s="158"/>
      <c r="V29" s="161"/>
      <c r="W29" s="158"/>
      <c r="X29" s="158"/>
      <c r="Y29" s="158"/>
      <c r="Z29" s="158"/>
    </row>
    <row r="30" spans="1:26" ht="24.95" customHeight="1" x14ac:dyDescent="0.25">
      <c r="A30" s="182"/>
      <c r="B30" s="179" t="s">
        <v>118</v>
      </c>
      <c r="C30" s="183" t="s">
        <v>119</v>
      </c>
      <c r="D30" s="179" t="s">
        <v>120</v>
      </c>
      <c r="E30" s="179" t="s">
        <v>111</v>
      </c>
      <c r="F30" s="180">
        <v>1</v>
      </c>
      <c r="G30" s="181">
        <v>0</v>
      </c>
      <c r="H30" s="181">
        <v>0</v>
      </c>
      <c r="I30" s="181">
        <f>ROUND(F30*(G30+H30),2)</f>
        <v>0</v>
      </c>
      <c r="J30" s="179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74"/>
      <c r="Q30" s="174"/>
      <c r="R30" s="174"/>
      <c r="S30" s="161"/>
      <c r="V30" s="178">
        <f>ROUND(F30*(X30),3)</f>
        <v>0.28499999999999998</v>
      </c>
      <c r="X30">
        <v>0.28499999999999998</v>
      </c>
      <c r="Z30">
        <v>0</v>
      </c>
    </row>
    <row r="31" spans="1:26" ht="24.95" customHeight="1" x14ac:dyDescent="0.25">
      <c r="A31" s="182"/>
      <c r="B31" s="179" t="s">
        <v>121</v>
      </c>
      <c r="C31" s="183" t="s">
        <v>122</v>
      </c>
      <c r="D31" s="179" t="s">
        <v>123</v>
      </c>
      <c r="E31" s="179" t="s">
        <v>92</v>
      </c>
      <c r="F31" s="180">
        <v>1.1879999999999999</v>
      </c>
      <c r="G31" s="181">
        <v>0</v>
      </c>
      <c r="H31" s="181">
        <v>0</v>
      </c>
      <c r="I31" s="181">
        <f>ROUND(F31*(G31+H31),2)</f>
        <v>0</v>
      </c>
      <c r="J31" s="179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74"/>
      <c r="Q31" s="174"/>
      <c r="R31" s="174"/>
      <c r="S31" s="161"/>
      <c r="V31" s="178">
        <f>ROUND(F31*(X31),3)</f>
        <v>2.6139999999999999</v>
      </c>
      <c r="X31">
        <v>2.2000000000000002</v>
      </c>
      <c r="Z31">
        <v>0</v>
      </c>
    </row>
    <row r="32" spans="1:26" ht="24.95" customHeight="1" x14ac:dyDescent="0.25">
      <c r="A32" s="182"/>
      <c r="B32" s="179" t="s">
        <v>118</v>
      </c>
      <c r="C32" s="183" t="s">
        <v>124</v>
      </c>
      <c r="D32" s="179" t="s">
        <v>125</v>
      </c>
      <c r="E32" s="179" t="s">
        <v>126</v>
      </c>
      <c r="F32" s="180">
        <v>66</v>
      </c>
      <c r="G32" s="181">
        <v>0</v>
      </c>
      <c r="H32" s="181">
        <v>0</v>
      </c>
      <c r="I32" s="181">
        <f>ROUND(F32*(G32+H32),2)</f>
        <v>0</v>
      </c>
      <c r="J32" s="179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74"/>
      <c r="Q32" s="174"/>
      <c r="R32" s="174"/>
      <c r="S32" s="161"/>
      <c r="V32" s="178">
        <f>ROUND(F32*(X32),3)</f>
        <v>0.59399999999999997</v>
      </c>
      <c r="X32">
        <v>8.9999999999999993E-3</v>
      </c>
      <c r="Z32">
        <v>0</v>
      </c>
    </row>
    <row r="33" spans="1:26" ht="24.95" customHeight="1" x14ac:dyDescent="0.25">
      <c r="A33" s="182"/>
      <c r="B33" s="179" t="s">
        <v>121</v>
      </c>
      <c r="C33" s="183" t="s">
        <v>127</v>
      </c>
      <c r="D33" s="179" t="s">
        <v>128</v>
      </c>
      <c r="E33" s="179" t="s">
        <v>129</v>
      </c>
      <c r="F33" s="180">
        <v>3.831</v>
      </c>
      <c r="G33" s="181">
        <v>0</v>
      </c>
      <c r="H33" s="181">
        <v>0</v>
      </c>
      <c r="I33" s="181">
        <f>ROUND(F33*(G33+H33),2)</f>
        <v>0</v>
      </c>
      <c r="J33" s="179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74"/>
      <c r="Q33" s="174"/>
      <c r="R33" s="174"/>
      <c r="S33" s="161"/>
      <c r="V33" s="178"/>
      <c r="Z33">
        <v>0</v>
      </c>
    </row>
    <row r="34" spans="1:26" ht="24.95" customHeight="1" x14ac:dyDescent="0.25">
      <c r="A34" s="182"/>
      <c r="B34" s="179" t="s">
        <v>121</v>
      </c>
      <c r="C34" s="183" t="s">
        <v>130</v>
      </c>
      <c r="D34" s="179" t="s">
        <v>131</v>
      </c>
      <c r="E34" s="179" t="s">
        <v>129</v>
      </c>
      <c r="F34" s="180">
        <v>76.62</v>
      </c>
      <c r="G34" s="181">
        <v>0</v>
      </c>
      <c r="H34" s="181">
        <v>0</v>
      </c>
      <c r="I34" s="181">
        <f>ROUND(F34*(G34+H34),2)</f>
        <v>0</v>
      </c>
      <c r="J34" s="179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74"/>
      <c r="Q34" s="174"/>
      <c r="R34" s="174"/>
      <c r="S34" s="161"/>
      <c r="V34" s="178"/>
      <c r="Z34">
        <v>0</v>
      </c>
    </row>
    <row r="35" spans="1:26" ht="24.95" customHeight="1" x14ac:dyDescent="0.25">
      <c r="A35" s="182"/>
      <c r="B35" s="179" t="s">
        <v>121</v>
      </c>
      <c r="C35" s="183" t="s">
        <v>132</v>
      </c>
      <c r="D35" s="179" t="s">
        <v>133</v>
      </c>
      <c r="E35" s="179" t="s">
        <v>129</v>
      </c>
      <c r="F35" s="180">
        <v>3.831</v>
      </c>
      <c r="G35" s="181">
        <v>0</v>
      </c>
      <c r="H35" s="181">
        <v>0</v>
      </c>
      <c r="I35" s="181">
        <f>ROUND(F35*(G35+H35),2)</f>
        <v>0</v>
      </c>
      <c r="J35" s="179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74"/>
      <c r="Q35" s="174"/>
      <c r="R35" s="174"/>
      <c r="S35" s="161"/>
      <c r="V35" s="178"/>
      <c r="Z35">
        <v>0</v>
      </c>
    </row>
    <row r="36" spans="1:26" ht="35.1" customHeight="1" x14ac:dyDescent="0.25">
      <c r="A36" s="182"/>
      <c r="B36" s="179" t="s">
        <v>121</v>
      </c>
      <c r="C36" s="183" t="s">
        <v>134</v>
      </c>
      <c r="D36" s="179" t="s">
        <v>135</v>
      </c>
      <c r="E36" s="179" t="s">
        <v>129</v>
      </c>
      <c r="F36" s="180">
        <v>3.831</v>
      </c>
      <c r="G36" s="181">
        <v>0</v>
      </c>
      <c r="H36" s="181">
        <v>0</v>
      </c>
      <c r="I36" s="181">
        <f>ROUND(F36*(G36+H36),2)</f>
        <v>0</v>
      </c>
      <c r="J36" s="179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74"/>
      <c r="Q36" s="174"/>
      <c r="R36" s="174"/>
      <c r="S36" s="161"/>
      <c r="V36" s="178"/>
      <c r="Z36">
        <v>0</v>
      </c>
    </row>
    <row r="37" spans="1:26" ht="24.95" customHeight="1" x14ac:dyDescent="0.25">
      <c r="A37" s="182"/>
      <c r="B37" s="179" t="s">
        <v>118</v>
      </c>
      <c r="C37" s="183" t="s">
        <v>136</v>
      </c>
      <c r="D37" s="179" t="s">
        <v>137</v>
      </c>
      <c r="E37" s="179" t="s">
        <v>111</v>
      </c>
      <c r="F37" s="180">
        <v>1</v>
      </c>
      <c r="G37" s="181">
        <v>0</v>
      </c>
      <c r="H37" s="181">
        <v>0</v>
      </c>
      <c r="I37" s="181">
        <f>ROUND(F37*(G37+H37),2)</f>
        <v>0</v>
      </c>
      <c r="J37" s="179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74"/>
      <c r="Q37" s="174"/>
      <c r="R37" s="174"/>
      <c r="S37" s="161"/>
      <c r="V37" s="178">
        <f>ROUND(F37*(X37),3)</f>
        <v>0.192</v>
      </c>
      <c r="X37">
        <v>0.192</v>
      </c>
      <c r="Z37">
        <v>0</v>
      </c>
    </row>
    <row r="38" spans="1:26" ht="24.95" customHeight="1" x14ac:dyDescent="0.25">
      <c r="A38" s="182"/>
      <c r="B38" s="179" t="s">
        <v>118</v>
      </c>
      <c r="C38" s="183" t="s">
        <v>138</v>
      </c>
      <c r="D38" s="179" t="s">
        <v>139</v>
      </c>
      <c r="E38" s="179" t="s">
        <v>140</v>
      </c>
      <c r="F38" s="180">
        <v>146.4</v>
      </c>
      <c r="G38" s="181">
        <v>0</v>
      </c>
      <c r="H38" s="181">
        <v>0</v>
      </c>
      <c r="I38" s="181">
        <f>ROUND(F38*(G38+H38),2)</f>
        <v>0</v>
      </c>
      <c r="J38" s="179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78">
        <v>6.0000000000000002E-5</v>
      </c>
      <c r="Q38" s="174"/>
      <c r="R38" s="174">
        <v>6.0000000000000002E-5</v>
      </c>
      <c r="S38" s="161">
        <f>ROUND(F38*(P38),3)</f>
        <v>8.9999999999999993E-3</v>
      </c>
      <c r="V38" s="178">
        <f>ROUND(F38*(X38),3)</f>
        <v>0.14599999999999999</v>
      </c>
      <c r="X38">
        <v>1E-3</v>
      </c>
      <c r="Z38">
        <v>0</v>
      </c>
    </row>
    <row r="39" spans="1:26" x14ac:dyDescent="0.25">
      <c r="A39" s="161"/>
      <c r="B39" s="161"/>
      <c r="C39" s="161"/>
      <c r="D39" s="161" t="s">
        <v>70</v>
      </c>
      <c r="E39" s="161"/>
      <c r="F39" s="178"/>
      <c r="G39" s="164">
        <f>ROUND((SUM(L29:L38))/1,2)</f>
        <v>0</v>
      </c>
      <c r="H39" s="164">
        <f>ROUND((SUM(M29:M38))/1,2)</f>
        <v>0</v>
      </c>
      <c r="I39" s="164">
        <f>ROUND((SUM(I29:I38))/1,2)</f>
        <v>0</v>
      </c>
      <c r="J39" s="161"/>
      <c r="K39" s="161"/>
      <c r="L39" s="161">
        <f>ROUND((SUM(L29:L38))/1,2)</f>
        <v>0</v>
      </c>
      <c r="M39" s="161">
        <f>ROUND((SUM(M29:M38))/1,2)</f>
        <v>0</v>
      </c>
      <c r="N39" s="161"/>
      <c r="O39" s="161"/>
      <c r="P39" s="184"/>
      <c r="Q39" s="161"/>
      <c r="R39" s="161"/>
      <c r="S39" s="184">
        <f>ROUND((SUM(S29:S38))/1,2)</f>
        <v>0.01</v>
      </c>
      <c r="T39" s="158"/>
      <c r="U39" s="158"/>
      <c r="V39" s="2">
        <f>ROUND((SUM(V29:V38))/1,2)</f>
        <v>3.83</v>
      </c>
      <c r="W39" s="158"/>
      <c r="X39" s="158"/>
      <c r="Y39" s="158"/>
      <c r="Z39" s="158"/>
    </row>
    <row r="40" spans="1:26" x14ac:dyDescent="0.25">
      <c r="A40" s="1"/>
      <c r="B40" s="1"/>
      <c r="C40" s="1"/>
      <c r="D40" s="1"/>
      <c r="E40" s="1"/>
      <c r="F40" s="174"/>
      <c r="G40" s="154"/>
      <c r="H40" s="154"/>
      <c r="I40" s="154"/>
      <c r="J40" s="1"/>
      <c r="K40" s="1"/>
      <c r="L40" s="1"/>
      <c r="M40" s="1"/>
      <c r="N40" s="1"/>
      <c r="O40" s="1"/>
      <c r="P40" s="1"/>
      <c r="Q40" s="1"/>
      <c r="R40" s="1"/>
      <c r="S40" s="1"/>
      <c r="V40" s="1"/>
    </row>
    <row r="41" spans="1:26" x14ac:dyDescent="0.25">
      <c r="A41" s="161"/>
      <c r="B41" s="161"/>
      <c r="C41" s="161"/>
      <c r="D41" s="161" t="s">
        <v>71</v>
      </c>
      <c r="E41" s="161"/>
      <c r="F41" s="178"/>
      <c r="G41" s="162"/>
      <c r="H41" s="162"/>
      <c r="I41" s="162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58"/>
      <c r="U41" s="158"/>
      <c r="V41" s="161"/>
      <c r="W41" s="158"/>
      <c r="X41" s="158"/>
      <c r="Y41" s="158"/>
      <c r="Z41" s="158"/>
    </row>
    <row r="42" spans="1:26" ht="24.95" customHeight="1" x14ac:dyDescent="0.25">
      <c r="A42" s="182"/>
      <c r="B42" s="179" t="s">
        <v>108</v>
      </c>
      <c r="C42" s="183" t="s">
        <v>141</v>
      </c>
      <c r="D42" s="179" t="s">
        <v>142</v>
      </c>
      <c r="E42" s="179" t="s">
        <v>129</v>
      </c>
      <c r="F42" s="180">
        <v>3.2820907751999999</v>
      </c>
      <c r="G42" s="181">
        <v>0</v>
      </c>
      <c r="H42" s="181">
        <v>0</v>
      </c>
      <c r="I42" s="181">
        <f>ROUND(F42*(G42+H42),2)</f>
        <v>0</v>
      </c>
      <c r="J42" s="179">
        <f>ROUND(F42*(N42),2)</f>
        <v>0</v>
      </c>
      <c r="K42" s="1">
        <f>ROUND(F42*(O42),2)</f>
        <v>0</v>
      </c>
      <c r="L42" s="1">
        <f>ROUND(F42*(G42),2)</f>
        <v>0</v>
      </c>
      <c r="M42" s="1">
        <f>ROUND(F42*(H42),2)</f>
        <v>0</v>
      </c>
      <c r="N42" s="1">
        <v>0</v>
      </c>
      <c r="O42" s="1"/>
      <c r="P42" s="174"/>
      <c r="Q42" s="174"/>
      <c r="R42" s="174"/>
      <c r="S42" s="161"/>
      <c r="V42" s="178"/>
      <c r="Z42">
        <v>0</v>
      </c>
    </row>
    <row r="43" spans="1:26" x14ac:dyDescent="0.25">
      <c r="A43" s="161"/>
      <c r="B43" s="161"/>
      <c r="C43" s="161"/>
      <c r="D43" s="161" t="s">
        <v>71</v>
      </c>
      <c r="E43" s="161"/>
      <c r="F43" s="178"/>
      <c r="G43" s="164">
        <f>ROUND((SUM(L41:L42))/1,2)</f>
        <v>0</v>
      </c>
      <c r="H43" s="164">
        <f>ROUND((SUM(M41:M42))/1,2)</f>
        <v>0</v>
      </c>
      <c r="I43" s="164">
        <f>ROUND((SUM(I41:I42))/1,2)</f>
        <v>0</v>
      </c>
      <c r="J43" s="161"/>
      <c r="K43" s="161"/>
      <c r="L43" s="161">
        <f>ROUND((SUM(L41:L42))/1,2)</f>
        <v>0</v>
      </c>
      <c r="M43" s="161">
        <f>ROUND((SUM(M41:M42))/1,2)</f>
        <v>0</v>
      </c>
      <c r="N43" s="161"/>
      <c r="O43" s="161"/>
      <c r="P43" s="184"/>
      <c r="Q43" s="161"/>
      <c r="R43" s="161"/>
      <c r="S43" s="184">
        <f>ROUND((SUM(S41:S42))/1,2)</f>
        <v>0</v>
      </c>
      <c r="T43" s="158"/>
      <c r="U43" s="158"/>
      <c r="V43" s="2">
        <f>ROUND((SUM(V41:V42))/1,2)</f>
        <v>0</v>
      </c>
      <c r="W43" s="158"/>
      <c r="X43" s="158"/>
      <c r="Y43" s="158"/>
      <c r="Z43" s="158"/>
    </row>
    <row r="44" spans="1:26" x14ac:dyDescent="0.25">
      <c r="A44" s="1"/>
      <c r="B44" s="1"/>
      <c r="C44" s="1"/>
      <c r="D44" s="1"/>
      <c r="E44" s="1"/>
      <c r="F44" s="174"/>
      <c r="G44" s="154"/>
      <c r="H44" s="154"/>
      <c r="I44" s="15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61"/>
      <c r="B45" s="161"/>
      <c r="C45" s="161"/>
      <c r="D45" s="2" t="s">
        <v>66</v>
      </c>
      <c r="E45" s="161"/>
      <c r="F45" s="178"/>
      <c r="G45" s="164">
        <f>ROUND((SUM(L9:L44))/2,2)</f>
        <v>0</v>
      </c>
      <c r="H45" s="164">
        <f>ROUND((SUM(M9:M44))/2,2)</f>
        <v>0</v>
      </c>
      <c r="I45" s="164">
        <f>ROUND((SUM(I9:I44))/2,2)</f>
        <v>0</v>
      </c>
      <c r="J45" s="162"/>
      <c r="K45" s="161"/>
      <c r="L45" s="162">
        <f>ROUND((SUM(L9:L44))/2,2)</f>
        <v>0</v>
      </c>
      <c r="M45" s="162">
        <f>ROUND((SUM(M9:M44))/2,2)</f>
        <v>0</v>
      </c>
      <c r="N45" s="161"/>
      <c r="O45" s="161"/>
      <c r="P45" s="184"/>
      <c r="Q45" s="161"/>
      <c r="R45" s="161"/>
      <c r="S45" s="184">
        <f>ROUND((SUM(S9:S44))/2,2)</f>
        <v>3.29</v>
      </c>
      <c r="T45" s="158"/>
      <c r="U45" s="158"/>
      <c r="V45" s="2">
        <f>ROUND((SUM(V9:V44))/2,2)</f>
        <v>3.83</v>
      </c>
    </row>
    <row r="46" spans="1:26" x14ac:dyDescent="0.25">
      <c r="A46" s="1"/>
      <c r="B46" s="1"/>
      <c r="C46" s="1"/>
      <c r="D46" s="1"/>
      <c r="E46" s="1"/>
      <c r="F46" s="174"/>
      <c r="G46" s="154"/>
      <c r="H46" s="154"/>
      <c r="I46" s="154"/>
      <c r="J46" s="1"/>
      <c r="K46" s="1"/>
      <c r="L46" s="1"/>
      <c r="M46" s="1"/>
      <c r="N46" s="1"/>
      <c r="O46" s="1"/>
      <c r="P46" s="1"/>
      <c r="Q46" s="1"/>
      <c r="R46" s="1"/>
      <c r="S46" s="1"/>
      <c r="V46" s="1"/>
    </row>
    <row r="47" spans="1:26" x14ac:dyDescent="0.25">
      <c r="A47" s="161"/>
      <c r="B47" s="161"/>
      <c r="C47" s="161"/>
      <c r="D47" s="2" t="s">
        <v>72</v>
      </c>
      <c r="E47" s="161"/>
      <c r="F47" s="178"/>
      <c r="G47" s="162"/>
      <c r="H47" s="162"/>
      <c r="I47" s="162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58"/>
      <c r="U47" s="158"/>
      <c r="V47" s="161"/>
      <c r="W47" s="158"/>
      <c r="X47" s="158"/>
      <c r="Y47" s="158"/>
      <c r="Z47" s="158"/>
    </row>
    <row r="48" spans="1:26" x14ac:dyDescent="0.25">
      <c r="A48" s="161"/>
      <c r="B48" s="161"/>
      <c r="C48" s="161"/>
      <c r="D48" s="161" t="s">
        <v>73</v>
      </c>
      <c r="E48" s="161"/>
      <c r="F48" s="178"/>
      <c r="G48" s="162"/>
      <c r="H48" s="162"/>
      <c r="I48" s="162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58"/>
      <c r="U48" s="158"/>
      <c r="V48" s="161"/>
      <c r="W48" s="158"/>
      <c r="X48" s="158"/>
      <c r="Y48" s="158"/>
      <c r="Z48" s="158"/>
    </row>
    <row r="49" spans="1:26" ht="24.95" customHeight="1" x14ac:dyDescent="0.25">
      <c r="A49" s="182"/>
      <c r="B49" s="179" t="s">
        <v>143</v>
      </c>
      <c r="C49" s="183" t="s">
        <v>144</v>
      </c>
      <c r="D49" s="179" t="s">
        <v>145</v>
      </c>
      <c r="E49" s="179" t="s">
        <v>146</v>
      </c>
      <c r="F49" s="180">
        <v>17</v>
      </c>
      <c r="G49" s="181">
        <v>0</v>
      </c>
      <c r="H49" s="181">
        <v>0</v>
      </c>
      <c r="I49" s="181">
        <f>ROUND(F49*(G49+H49),2)</f>
        <v>0</v>
      </c>
      <c r="J49" s="179">
        <f>ROUND(F49*(N49),2)</f>
        <v>0</v>
      </c>
      <c r="K49" s="1">
        <f>ROUND(F49*(O49),2)</f>
        <v>0</v>
      </c>
      <c r="L49" s="1">
        <f>ROUND(F49*(G49),2)</f>
        <v>0</v>
      </c>
      <c r="M49" s="1">
        <f>ROUND(F49*(H49),2)</f>
        <v>0</v>
      </c>
      <c r="N49" s="1">
        <v>0</v>
      </c>
      <c r="O49" s="1"/>
      <c r="P49" s="174"/>
      <c r="Q49" s="174"/>
      <c r="R49" s="174"/>
      <c r="S49" s="161"/>
      <c r="V49" s="178"/>
      <c r="Z49">
        <v>0</v>
      </c>
    </row>
    <row r="50" spans="1:26" ht="24.95" customHeight="1" x14ac:dyDescent="0.25">
      <c r="A50" s="182"/>
      <c r="B50" s="179" t="s">
        <v>143</v>
      </c>
      <c r="C50" s="183" t="s">
        <v>147</v>
      </c>
      <c r="D50" s="179" t="s">
        <v>148</v>
      </c>
      <c r="E50" s="179" t="s">
        <v>146</v>
      </c>
      <c r="F50" s="180">
        <v>17</v>
      </c>
      <c r="G50" s="181">
        <v>0</v>
      </c>
      <c r="H50" s="181">
        <v>0</v>
      </c>
      <c r="I50" s="181">
        <f>ROUND(F50*(G50+H50),2)</f>
        <v>0</v>
      </c>
      <c r="J50" s="179">
        <f>ROUND(F50*(N50),2)</f>
        <v>0</v>
      </c>
      <c r="K50" s="1">
        <f>ROUND(F50*(O50),2)</f>
        <v>0</v>
      </c>
      <c r="L50" s="1">
        <f>ROUND(F50*(G50),2)</f>
        <v>0</v>
      </c>
      <c r="M50" s="1">
        <f>ROUND(F50*(H50),2)</f>
        <v>0</v>
      </c>
      <c r="N50" s="1">
        <v>0</v>
      </c>
      <c r="O50" s="1"/>
      <c r="P50" s="174"/>
      <c r="Q50" s="174"/>
      <c r="R50" s="174"/>
      <c r="S50" s="161"/>
      <c r="V50" s="178"/>
      <c r="Z50">
        <v>0</v>
      </c>
    </row>
    <row r="51" spans="1:26" ht="24.95" customHeight="1" x14ac:dyDescent="0.25">
      <c r="A51" s="182"/>
      <c r="B51" s="179" t="s">
        <v>143</v>
      </c>
      <c r="C51" s="183" t="s">
        <v>149</v>
      </c>
      <c r="D51" s="179" t="s">
        <v>150</v>
      </c>
      <c r="E51" s="179" t="s">
        <v>111</v>
      </c>
      <c r="F51" s="180">
        <v>1</v>
      </c>
      <c r="G51" s="181">
        <v>0</v>
      </c>
      <c r="H51" s="181">
        <v>0</v>
      </c>
      <c r="I51" s="181">
        <f>ROUND(F51*(G51+H51),2)</f>
        <v>0</v>
      </c>
      <c r="J51" s="179">
        <f>ROUND(F51*(N51),2)</f>
        <v>0</v>
      </c>
      <c r="K51" s="1">
        <f>ROUND(F51*(O51),2)</f>
        <v>0</v>
      </c>
      <c r="L51" s="1">
        <f>ROUND(F51*(G51),2)</f>
        <v>0</v>
      </c>
      <c r="M51" s="1">
        <f>ROUND(F51*(H51),2)</f>
        <v>0</v>
      </c>
      <c r="N51" s="1">
        <v>0</v>
      </c>
      <c r="O51" s="1"/>
      <c r="P51" s="174"/>
      <c r="Q51" s="174"/>
      <c r="R51" s="174"/>
      <c r="S51" s="161"/>
      <c r="V51" s="178"/>
      <c r="Z51">
        <v>0</v>
      </c>
    </row>
    <row r="52" spans="1:26" ht="24.95" customHeight="1" x14ac:dyDescent="0.25">
      <c r="A52" s="182"/>
      <c r="B52" s="179" t="s">
        <v>143</v>
      </c>
      <c r="C52" s="183" t="s">
        <v>151</v>
      </c>
      <c r="D52" s="179" t="s">
        <v>152</v>
      </c>
      <c r="E52" s="179" t="s">
        <v>111</v>
      </c>
      <c r="F52" s="180">
        <v>1</v>
      </c>
      <c r="G52" s="181">
        <v>0</v>
      </c>
      <c r="H52" s="181">
        <v>0</v>
      </c>
      <c r="I52" s="181">
        <f>ROUND(F52*(G52+H52),2)</f>
        <v>0</v>
      </c>
      <c r="J52" s="179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74"/>
      <c r="Q52" s="174"/>
      <c r="R52" s="174"/>
      <c r="S52" s="161"/>
      <c r="V52" s="178"/>
      <c r="Z52">
        <v>0</v>
      </c>
    </row>
    <row r="53" spans="1:26" ht="24.95" customHeight="1" x14ac:dyDescent="0.25">
      <c r="A53" s="182"/>
      <c r="B53" s="179" t="s">
        <v>143</v>
      </c>
      <c r="C53" s="183" t="s">
        <v>153</v>
      </c>
      <c r="D53" s="179" t="s">
        <v>154</v>
      </c>
      <c r="E53" s="179" t="s">
        <v>155</v>
      </c>
      <c r="F53" s="180">
        <v>1</v>
      </c>
      <c r="G53" s="181">
        <v>0</v>
      </c>
      <c r="H53" s="181">
        <v>0</v>
      </c>
      <c r="I53" s="181">
        <f>ROUND(F53*(G53+H53),2)</f>
        <v>0</v>
      </c>
      <c r="J53" s="179">
        <f>ROUND(F53*(N53),2)</f>
        <v>0</v>
      </c>
      <c r="K53" s="1">
        <f>ROUND(F53*(O53),2)</f>
        <v>0</v>
      </c>
      <c r="L53" s="1">
        <f>ROUND(F53*(G53),2)</f>
        <v>0</v>
      </c>
      <c r="M53" s="1">
        <f>ROUND(F53*(H53),2)</f>
        <v>0</v>
      </c>
      <c r="N53" s="1">
        <v>0</v>
      </c>
      <c r="O53" s="1"/>
      <c r="P53" s="174"/>
      <c r="Q53" s="174"/>
      <c r="R53" s="174"/>
      <c r="S53" s="161"/>
      <c r="V53" s="178"/>
      <c r="Z53">
        <v>0</v>
      </c>
    </row>
    <row r="54" spans="1:26" ht="24.95" customHeight="1" x14ac:dyDescent="0.25">
      <c r="A54" s="182"/>
      <c r="B54" s="179" t="s">
        <v>112</v>
      </c>
      <c r="C54" s="183" t="s">
        <v>156</v>
      </c>
      <c r="D54" s="179" t="s">
        <v>157</v>
      </c>
      <c r="E54" s="179" t="s">
        <v>115</v>
      </c>
      <c r="F54" s="180">
        <v>17</v>
      </c>
      <c r="G54" s="181">
        <v>0</v>
      </c>
      <c r="H54" s="181">
        <v>0</v>
      </c>
      <c r="I54" s="181">
        <f>ROUND(F54*(G54+H54),2)</f>
        <v>0</v>
      </c>
      <c r="J54" s="179">
        <f>ROUND(F54*(N54),2)</f>
        <v>0</v>
      </c>
      <c r="K54" s="1">
        <f>ROUND(F54*(O54),2)</f>
        <v>0</v>
      </c>
      <c r="L54" s="1">
        <f>ROUND(F54*(G54),2)</f>
        <v>0</v>
      </c>
      <c r="M54" s="1">
        <f>ROUND(F54*(H54),2)</f>
        <v>0</v>
      </c>
      <c r="N54" s="1">
        <v>0</v>
      </c>
      <c r="O54" s="1"/>
      <c r="P54" s="178">
        <v>9.1000000000000004E-3</v>
      </c>
      <c r="Q54" s="174"/>
      <c r="R54" s="174">
        <v>9.1000000000000004E-3</v>
      </c>
      <c r="S54" s="161">
        <f>ROUND(F54*(P54),3)</f>
        <v>0.155</v>
      </c>
      <c r="V54" s="178"/>
      <c r="Z54">
        <v>0</v>
      </c>
    </row>
    <row r="55" spans="1:26" ht="24.95" customHeight="1" x14ac:dyDescent="0.25">
      <c r="A55" s="182"/>
      <c r="B55" s="179" t="s">
        <v>112</v>
      </c>
      <c r="C55" s="183" t="s">
        <v>158</v>
      </c>
      <c r="D55" s="179" t="s">
        <v>159</v>
      </c>
      <c r="E55" s="179" t="s">
        <v>115</v>
      </c>
      <c r="F55" s="180">
        <v>17</v>
      </c>
      <c r="G55" s="181">
        <v>0</v>
      </c>
      <c r="H55" s="181">
        <v>0</v>
      </c>
      <c r="I55" s="181">
        <f>ROUND(F55*(G55+H55),2)</f>
        <v>0</v>
      </c>
      <c r="J55" s="179">
        <f>ROUND(F55*(N55),2)</f>
        <v>0</v>
      </c>
      <c r="K55" s="1">
        <f>ROUND(F55*(O55),2)</f>
        <v>0</v>
      </c>
      <c r="L55" s="1">
        <f>ROUND(F55*(G55),2)</f>
        <v>0</v>
      </c>
      <c r="M55" s="1">
        <f>ROUND(F55*(H55),2)</f>
        <v>0</v>
      </c>
      <c r="N55" s="1">
        <v>0</v>
      </c>
      <c r="O55" s="1"/>
      <c r="P55" s="178">
        <v>9.1000000000000004E-3</v>
      </c>
      <c r="Q55" s="174"/>
      <c r="R55" s="174">
        <v>9.1000000000000004E-3</v>
      </c>
      <c r="S55" s="161">
        <f>ROUND(F55*(P55),3)</f>
        <v>0.155</v>
      </c>
      <c r="V55" s="178"/>
      <c r="Z55">
        <v>0</v>
      </c>
    </row>
    <row r="56" spans="1:26" ht="24.95" customHeight="1" x14ac:dyDescent="0.25">
      <c r="A56" s="182"/>
      <c r="B56" s="179" t="s">
        <v>112</v>
      </c>
      <c r="C56" s="183" t="s">
        <v>160</v>
      </c>
      <c r="D56" s="179" t="s">
        <v>161</v>
      </c>
      <c r="E56" s="179" t="s">
        <v>115</v>
      </c>
      <c r="F56" s="180">
        <v>1</v>
      </c>
      <c r="G56" s="181">
        <v>0</v>
      </c>
      <c r="H56" s="181">
        <v>0</v>
      </c>
      <c r="I56" s="181">
        <f>ROUND(F56*(G56+H56),2)</f>
        <v>0</v>
      </c>
      <c r="J56" s="179">
        <f>ROUND(F56*(N56),2)</f>
        <v>0</v>
      </c>
      <c r="K56" s="1">
        <f>ROUND(F56*(O56),2)</f>
        <v>0</v>
      </c>
      <c r="L56" s="1">
        <f>ROUND(F56*(G56),2)</f>
        <v>0</v>
      </c>
      <c r="M56" s="1">
        <f>ROUND(F56*(H56),2)</f>
        <v>0</v>
      </c>
      <c r="N56" s="1">
        <v>0</v>
      </c>
      <c r="O56" s="1"/>
      <c r="P56" s="178">
        <v>9.1000000000000004E-3</v>
      </c>
      <c r="Q56" s="174"/>
      <c r="R56" s="174">
        <v>9.1000000000000004E-3</v>
      </c>
      <c r="S56" s="161">
        <f>ROUND(F56*(P56),3)</f>
        <v>8.9999999999999993E-3</v>
      </c>
      <c r="V56" s="178"/>
      <c r="Z56">
        <v>0</v>
      </c>
    </row>
    <row r="57" spans="1:26" ht="24.95" customHeight="1" x14ac:dyDescent="0.25">
      <c r="A57" s="182"/>
      <c r="B57" s="179" t="s">
        <v>112</v>
      </c>
      <c r="C57" s="183" t="s">
        <v>162</v>
      </c>
      <c r="D57" s="179" t="s">
        <v>163</v>
      </c>
      <c r="E57" s="179" t="s">
        <v>115</v>
      </c>
      <c r="F57" s="180">
        <v>1</v>
      </c>
      <c r="G57" s="181">
        <v>0</v>
      </c>
      <c r="H57" s="181">
        <v>0</v>
      </c>
      <c r="I57" s="181">
        <f>ROUND(F57*(G57+H57),2)</f>
        <v>0</v>
      </c>
      <c r="J57" s="179">
        <f>ROUND(F57*(N57),2)</f>
        <v>0</v>
      </c>
      <c r="K57" s="1">
        <f>ROUND(F57*(O57),2)</f>
        <v>0</v>
      </c>
      <c r="L57" s="1">
        <f>ROUND(F57*(G57),2)</f>
        <v>0</v>
      </c>
      <c r="M57" s="1">
        <f>ROUND(F57*(H57),2)</f>
        <v>0</v>
      </c>
      <c r="N57" s="1">
        <v>0</v>
      </c>
      <c r="O57" s="1"/>
      <c r="P57" s="178">
        <v>9.1000000000000004E-3</v>
      </c>
      <c r="Q57" s="174"/>
      <c r="R57" s="174">
        <v>9.1000000000000004E-3</v>
      </c>
      <c r="S57" s="161">
        <f>ROUND(F57*(P57),3)</f>
        <v>8.9999999999999993E-3</v>
      </c>
      <c r="V57" s="178"/>
      <c r="Z57">
        <v>0</v>
      </c>
    </row>
    <row r="58" spans="1:26" x14ac:dyDescent="0.25">
      <c r="A58" s="161"/>
      <c r="B58" s="161"/>
      <c r="C58" s="161"/>
      <c r="D58" s="161" t="s">
        <v>73</v>
      </c>
      <c r="E58" s="161"/>
      <c r="F58" s="178"/>
      <c r="G58" s="164">
        <f>ROUND((SUM(L48:L57))/1,2)</f>
        <v>0</v>
      </c>
      <c r="H58" s="164">
        <f>ROUND((SUM(M48:M57))/1,2)</f>
        <v>0</v>
      </c>
      <c r="I58" s="164">
        <f>ROUND((SUM(I48:I57))/1,2)</f>
        <v>0</v>
      </c>
      <c r="J58" s="161"/>
      <c r="K58" s="161"/>
      <c r="L58" s="161">
        <f>ROUND((SUM(L48:L57))/1,2)</f>
        <v>0</v>
      </c>
      <c r="M58" s="161">
        <f>ROUND((SUM(M48:M57))/1,2)</f>
        <v>0</v>
      </c>
      <c r="N58" s="161"/>
      <c r="O58" s="161"/>
      <c r="P58" s="184"/>
      <c r="Q58" s="1"/>
      <c r="R58" s="1"/>
      <c r="S58" s="184">
        <f>ROUND((SUM(S48:S57))/1,2)</f>
        <v>0.33</v>
      </c>
      <c r="T58" s="185"/>
      <c r="U58" s="185"/>
      <c r="V58" s="2">
        <f>ROUND((SUM(V48:V57))/1,2)</f>
        <v>0</v>
      </c>
    </row>
    <row r="59" spans="1:26" x14ac:dyDescent="0.25">
      <c r="A59" s="1"/>
      <c r="B59" s="1"/>
      <c r="C59" s="1"/>
      <c r="D59" s="1"/>
      <c r="E59" s="1"/>
      <c r="F59" s="174"/>
      <c r="G59" s="154"/>
      <c r="H59" s="154"/>
      <c r="I59" s="154"/>
      <c r="J59" s="1"/>
      <c r="K59" s="1"/>
      <c r="L59" s="1"/>
      <c r="M59" s="1"/>
      <c r="N59" s="1"/>
      <c r="O59" s="1"/>
      <c r="P59" s="1"/>
      <c r="Q59" s="1"/>
      <c r="R59" s="1"/>
      <c r="S59" s="1"/>
      <c r="V59" s="1"/>
    </row>
    <row r="60" spans="1:26" x14ac:dyDescent="0.25">
      <c r="A60" s="161"/>
      <c r="B60" s="161"/>
      <c r="C60" s="161"/>
      <c r="D60" s="2" t="s">
        <v>72</v>
      </c>
      <c r="E60" s="161"/>
      <c r="F60" s="178"/>
      <c r="G60" s="164">
        <f>ROUND((SUM(L47:L59))/2,2)</f>
        <v>0</v>
      </c>
      <c r="H60" s="164">
        <f>ROUND((SUM(M47:M59))/2,2)</f>
        <v>0</v>
      </c>
      <c r="I60" s="164">
        <f>ROUND((SUM(I47:I59))/2,2)</f>
        <v>0</v>
      </c>
      <c r="J60" s="161"/>
      <c r="K60" s="161"/>
      <c r="L60" s="161">
        <f>ROUND((SUM(L47:L59))/2,2)</f>
        <v>0</v>
      </c>
      <c r="M60" s="161">
        <f>ROUND((SUM(M47:M59))/2,2)</f>
        <v>0</v>
      </c>
      <c r="N60" s="161"/>
      <c r="O60" s="161"/>
      <c r="P60" s="184"/>
      <c r="Q60" s="1"/>
      <c r="R60" s="1"/>
      <c r="S60" s="184">
        <f>ROUND((SUM(S47:S59))/2,2)</f>
        <v>0.33</v>
      </c>
      <c r="V60" s="2">
        <f>ROUND((SUM(V47:V59))/2,2)</f>
        <v>0</v>
      </c>
    </row>
    <row r="61" spans="1:26" x14ac:dyDescent="0.25">
      <c r="A61" s="186"/>
      <c r="B61" s="186"/>
      <c r="C61" s="186"/>
      <c r="D61" s="186" t="s">
        <v>74</v>
      </c>
      <c r="E61" s="186"/>
      <c r="F61" s="187"/>
      <c r="G61" s="188">
        <f>ROUND((SUM(L9:L60))/3,2)</f>
        <v>0</v>
      </c>
      <c r="H61" s="188">
        <f>ROUND((SUM(M9:M60))/3,2)</f>
        <v>0</v>
      </c>
      <c r="I61" s="188">
        <f>ROUND((SUM(I9:I60))/3,2)</f>
        <v>0</v>
      </c>
      <c r="J61" s="186"/>
      <c r="K61" s="186">
        <f>ROUND((SUM(K9:K60))/3,2)</f>
        <v>0</v>
      </c>
      <c r="L61" s="186">
        <f>ROUND((SUM(L9:L60))/3,2)</f>
        <v>0</v>
      </c>
      <c r="M61" s="186">
        <f>ROUND((SUM(M9:M60))/3,2)</f>
        <v>0</v>
      </c>
      <c r="N61" s="186"/>
      <c r="O61" s="186"/>
      <c r="P61" s="187"/>
      <c r="Q61" s="186"/>
      <c r="R61" s="186"/>
      <c r="S61" s="187">
        <f>ROUND((SUM(S9:S60))/3,2)</f>
        <v>3.62</v>
      </c>
      <c r="T61" s="189"/>
      <c r="U61" s="189"/>
      <c r="V61" s="186">
        <f>ROUND((SUM(V9:V60))/3,2)</f>
        <v>3.83</v>
      </c>
      <c r="Z61">
        <f>(SUM(Z9:Z60))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OPLOTENIE AREÁLU MATERSKEJ ŠKOLY HAVAJ KN  6-1 / OPLOTENIE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4392</vt:lpstr>
      <vt:lpstr>Rekap 4392</vt:lpstr>
      <vt:lpstr>SO 4392</vt:lpstr>
      <vt:lpstr>'Rekap 4392'!Názvy_tlače</vt:lpstr>
      <vt:lpstr>'SO 4392'!Názvy_tlače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2019-11-02T13:10:07Z</dcterms:created>
  <dcterms:modified xsi:type="dcterms:W3CDTF">2019-11-02T13:11:24Z</dcterms:modified>
</cp:coreProperties>
</file>